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dmin/Desktop/LA`peronni/Технологические карты/Бургеры ТТК/"/>
    </mc:Choice>
  </mc:AlternateContent>
  <xr:revisionPtr revIDLastSave="0" documentId="13_ncr:1_{8DA057DF-70A5-2A43-8A6D-B8F154B3C524}" xr6:coauthVersionLast="45" xr6:coauthVersionMax="45" xr10:uidLastSave="{00000000-0000-0000-0000-000000000000}"/>
  <bookViews>
    <workbookView xWindow="10620" yWindow="460" windowWidth="27640" windowHeight="24260" xr2:uid="{B2291F9F-2481-C945-980E-A951E007C7D3}"/>
  </bookViews>
  <sheets>
    <sheet name="ОТДАЧА" sheetId="1" r:id="rId1"/>
    <sheet name="ПФ 1" sheetId="2" r:id="rId2"/>
    <sheet name="ПФ 2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7" i="1" l="1"/>
  <c r="H18" i="1"/>
  <c r="I18" i="1"/>
  <c r="F17" i="1"/>
  <c r="I17" i="1" s="1"/>
  <c r="F13" i="1"/>
  <c r="I13" i="1" s="1"/>
  <c r="H13" i="1"/>
  <c r="F14" i="1"/>
  <c r="F15" i="1"/>
  <c r="I15" i="1" s="1"/>
  <c r="H15" i="1"/>
  <c r="F16" i="1"/>
  <c r="H20" i="1"/>
  <c r="I20" i="1"/>
  <c r="H21" i="1"/>
  <c r="I21" i="1"/>
  <c r="I22" i="1"/>
  <c r="H22" i="1"/>
  <c r="M20" i="1"/>
  <c r="H13" i="3"/>
  <c r="F13" i="3"/>
  <c r="I13" i="3" s="1"/>
  <c r="D21" i="3"/>
  <c r="M16" i="3"/>
  <c r="H12" i="3"/>
  <c r="F12" i="3"/>
  <c r="I12" i="3" s="1"/>
  <c r="H11" i="3"/>
  <c r="F11" i="3"/>
  <c r="I11" i="3" s="1"/>
  <c r="H10" i="3"/>
  <c r="F10" i="3"/>
  <c r="I10" i="3" s="1"/>
  <c r="H9" i="3"/>
  <c r="H21" i="3" s="1"/>
  <c r="F9" i="3"/>
  <c r="I9" i="3" s="1"/>
  <c r="I21" i="3" l="1"/>
  <c r="M11" i="3" s="1"/>
  <c r="M10" i="3" s="1"/>
  <c r="M12" i="3" s="1"/>
  <c r="M9" i="3" s="1"/>
  <c r="G16" i="1" s="1"/>
  <c r="H16" i="1" s="1"/>
  <c r="I16" i="1" l="1"/>
  <c r="M16" i="2"/>
  <c r="H11" i="2"/>
  <c r="I11" i="2"/>
  <c r="H12" i="2"/>
  <c r="F11" i="2"/>
  <c r="F12" i="2"/>
  <c r="I12" i="2" s="1"/>
  <c r="D21" i="2" l="1"/>
  <c r="H10" i="2"/>
  <c r="F10" i="2"/>
  <c r="I10" i="2" s="1"/>
  <c r="H9" i="2"/>
  <c r="F9" i="2"/>
  <c r="I9" i="2" s="1"/>
  <c r="D25" i="1"/>
  <c r="M21" i="1" s="1"/>
  <c r="H12" i="1"/>
  <c r="F12" i="1"/>
  <c r="I12" i="1" s="1"/>
  <c r="H11" i="1"/>
  <c r="F11" i="1"/>
  <c r="I11" i="1" s="1"/>
  <c r="H10" i="1"/>
  <c r="F10" i="1"/>
  <c r="I10" i="1" s="1"/>
  <c r="H9" i="1"/>
  <c r="F9" i="1"/>
  <c r="I9" i="1" s="1"/>
  <c r="I21" i="2" l="1"/>
  <c r="H21" i="2"/>
  <c r="M11" i="2"/>
  <c r="M10" i="2" s="1"/>
  <c r="M12" i="2" s="1"/>
  <c r="M9" i="2" s="1"/>
  <c r="G14" i="1" s="1"/>
  <c r="H14" i="1" l="1"/>
  <c r="H25" i="1" s="1"/>
  <c r="I14" i="1"/>
  <c r="I25" i="1" s="1"/>
  <c r="M11" i="1" s="1"/>
  <c r="M10" i="1"/>
  <c r="M15" i="1"/>
  <c r="M14" i="1"/>
</calcChain>
</file>

<file path=xl/sharedStrings.xml><?xml version="1.0" encoding="utf-8"?>
<sst xmlns="http://schemas.openxmlformats.org/spreadsheetml/2006/main" count="95" uniqueCount="52">
  <si>
    <r>
      <rPr>
        <sz val="26"/>
        <color rgb="FFFF0000"/>
        <rFont val="Dubai Regular"/>
        <charset val="204"/>
      </rPr>
      <t>MENU-</t>
    </r>
    <r>
      <rPr>
        <sz val="26"/>
        <color theme="1"/>
        <rFont val="Dubai Regular"/>
        <charset val="204"/>
      </rPr>
      <t>Store</t>
    </r>
    <r>
      <rPr>
        <sz val="26"/>
        <color theme="1"/>
        <rFont val="Arial"/>
        <family val="2"/>
        <charset val="204"/>
      </rPr>
      <t xml:space="preserve"> </t>
    </r>
    <r>
      <rPr>
        <sz val="26"/>
        <color theme="1"/>
        <rFont val="Calibri Light (Заголовки)"/>
        <charset val="204"/>
      </rPr>
      <t>|</t>
    </r>
    <r>
      <rPr>
        <sz val="20"/>
        <color theme="1"/>
        <rFont val="Arial"/>
        <family val="2"/>
      </rPr>
      <t xml:space="preserve"> </t>
    </r>
    <r>
      <rPr>
        <b/>
        <sz val="16"/>
        <color theme="1"/>
        <rFont val="Arial Narrow"/>
        <family val="2"/>
      </rPr>
      <t>Готовое меню для бизнеса</t>
    </r>
  </si>
  <si>
    <t>Facebook</t>
  </si>
  <si>
    <t>Сайт</t>
  </si>
  <si>
    <t>Ингредиенты</t>
  </si>
  <si>
    <t>Нетто</t>
  </si>
  <si>
    <t>Отход</t>
  </si>
  <si>
    <t>Брутто</t>
  </si>
  <si>
    <t>Цена за 1 кг</t>
  </si>
  <si>
    <t>Себестоимость</t>
  </si>
  <si>
    <t>Упаковка</t>
  </si>
  <si>
    <t>Потери</t>
  </si>
  <si>
    <t>Итог:</t>
  </si>
  <si>
    <t>Продажа</t>
  </si>
  <si>
    <t>Фуд-кост</t>
  </si>
  <si>
    <t>Прибыль</t>
  </si>
  <si>
    <t>Продажная стоимость</t>
  </si>
  <si>
    <t xml:space="preserve">Выход готовой порции </t>
  </si>
  <si>
    <t>Горячая обработка (отход)</t>
  </si>
  <si>
    <t>Вес продукта до г/о (гр)</t>
  </si>
  <si>
    <t>Выход порции (гр)</t>
  </si>
  <si>
    <t>Выход:</t>
  </si>
  <si>
    <t>Технология приготовления:</t>
  </si>
  <si>
    <t>Фото</t>
  </si>
  <si>
    <r>
      <rPr>
        <sz val="26"/>
        <color rgb="FFED932E"/>
        <rFont val="Dubai Regular"/>
        <charset val="204"/>
      </rPr>
      <t>MENU</t>
    </r>
    <r>
      <rPr>
        <sz val="26"/>
        <color theme="1"/>
        <rFont val="Dubai Regular"/>
        <charset val="204"/>
      </rPr>
      <t>-Store</t>
    </r>
    <r>
      <rPr>
        <sz val="26"/>
        <color theme="1"/>
        <rFont val="Arial"/>
        <family val="2"/>
        <charset val="204"/>
      </rPr>
      <t xml:space="preserve"> </t>
    </r>
    <r>
      <rPr>
        <sz val="26"/>
        <color theme="1"/>
        <rFont val="Calibri Light (Заголовки)"/>
        <charset val="204"/>
      </rPr>
      <t>|</t>
    </r>
    <r>
      <rPr>
        <sz val="20"/>
        <color theme="1"/>
        <rFont val="Arial"/>
        <family val="2"/>
      </rPr>
      <t xml:space="preserve"> </t>
    </r>
    <r>
      <rPr>
        <b/>
        <sz val="16"/>
        <color theme="1"/>
        <rFont val="Arial Narrow"/>
        <family val="2"/>
      </rPr>
      <t>Готовое меню для бизнеса</t>
    </r>
  </si>
  <si>
    <t>Стоимость 1кг</t>
  </si>
  <si>
    <t>Стоимость продуктов</t>
  </si>
  <si>
    <t>Вес</t>
  </si>
  <si>
    <t>Сахар</t>
  </si>
  <si>
    <t>Вино белое сухое</t>
  </si>
  <si>
    <t>Уксус винный красный</t>
  </si>
  <si>
    <t>Маринованный лук</t>
  </si>
  <si>
    <t>Лук красный</t>
  </si>
  <si>
    <t>1. Красный лук очистить и нарезать тонкой соломкой (1 - 1,5 мм)
2. Смешать в сотейнике уксус, белое вино и сахар. Добавить красный лук и довести до кипения, снять с огня и остудить.
3. Оставить мариноваться на 3 - 6 часов, маринад можно использовать повторно.</t>
  </si>
  <si>
    <t>Булочка бриошь</t>
  </si>
  <si>
    <t>Фарш говяжий (80/20)</t>
  </si>
  <si>
    <t>Соус сырный</t>
  </si>
  <si>
    <t>Майонез</t>
  </si>
  <si>
    <t>Паприка сухая</t>
  </si>
  <si>
    <t>Куркума сухая</t>
  </si>
  <si>
    <t>Сырный порошок "Четыре сыра"</t>
  </si>
  <si>
    <t>Соль</t>
  </si>
  <si>
    <t>Смешать все ингредиенты, дать отстоятся 3 часа</t>
  </si>
  <si>
    <t>Маринованные огурцы</t>
  </si>
  <si>
    <t>Кетчуп Hinez</t>
  </si>
  <si>
    <t>1. Прогреть булку на низкотемпературном (~ 80°С) контактном гриле (2-3 мин). Должен образоваться равномерный золотистый колер.
2. Подготовленную котлету равномерно посолить и поперчить с обоих сторон. Капнуть растительного масла на на контактный гриль (160-180°С). Обжаривать ~ по 1,5 - 2 мин с каждой стороны до равномерного колера.</t>
  </si>
  <si>
    <t>Специя перец дроблённый</t>
  </si>
  <si>
    <t>Уголок для гамбургеров</t>
  </si>
  <si>
    <t>Сыр чеддер 80% оранджевый</t>
  </si>
  <si>
    <t>Томаты</t>
  </si>
  <si>
    <t>Салат лоло-биондо</t>
  </si>
  <si>
    <t xml:space="preserve">3. Смазать нижнюю часть булки сырным соусом, выложить слайс сыра (15 гр), котлету, и снова слайс сыра (15 гр), затем кольца томатов (~ 5 мм), колечки маринованных огурцов (0,3 см), маринованный лук, лист салата и накрыть верхней частью булки смазанной кетчупом. 
</t>
  </si>
  <si>
    <t>Чизбургер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</si>
</sst>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#,##0.0\ &quot;₽&quot;"/>
    <numFmt numFmtId="166" formatCode="#,##0\ &quot;₽&quot;"/>
  </numFmts>
  <fonts count="72">
    <font>
      <sz val="12"/>
      <color theme="1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20"/>
      <color theme="1"/>
      <name val="Arial"/>
      <family val="2"/>
      <charset val="204"/>
    </font>
    <font>
      <sz val="26"/>
      <color rgb="FFFF0000"/>
      <name val="Dubai Regular"/>
      <charset val="204"/>
    </font>
    <font>
      <sz val="26"/>
      <color theme="1"/>
      <name val="Dubai Regular"/>
      <charset val="204"/>
    </font>
    <font>
      <sz val="26"/>
      <color theme="1"/>
      <name val="Arial"/>
      <family val="2"/>
      <charset val="204"/>
    </font>
    <font>
      <sz val="26"/>
      <color theme="1"/>
      <name val="Calibri Light (Заголовки)"/>
      <charset val="204"/>
    </font>
    <font>
      <sz val="20"/>
      <color theme="1"/>
      <name val="Arial"/>
      <family val="2"/>
    </font>
    <font>
      <b/>
      <sz val="16"/>
      <color theme="1"/>
      <name val="Arial Narrow"/>
      <family val="2"/>
    </font>
    <font>
      <sz val="16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8"/>
      <name val="Arial"/>
      <family val="2"/>
      <charset val="204"/>
    </font>
    <font>
      <u/>
      <sz val="14"/>
      <color rgb="FF0070C0"/>
      <name val="Geometria-Medium"/>
      <charset val="204"/>
    </font>
    <font>
      <u/>
      <sz val="14"/>
      <color rgb="FFFF0000"/>
      <name val="Geometria-Medium"/>
      <charset val="204"/>
    </font>
    <font>
      <b/>
      <sz val="10"/>
      <name val="Arial"/>
      <family val="2"/>
      <charset val="204"/>
    </font>
    <font>
      <sz val="12"/>
      <color theme="1" tint="0.249977111117893"/>
      <name val="Century Gothic"/>
      <family val="1"/>
    </font>
    <font>
      <b/>
      <sz val="11"/>
      <name val="Century Gothic"/>
      <family val="1"/>
    </font>
    <font>
      <sz val="11"/>
      <color theme="1"/>
      <name val="Century Gothic"/>
      <family val="1"/>
    </font>
    <font>
      <b/>
      <sz val="10"/>
      <name val="Century Gothic"/>
      <family val="1"/>
    </font>
    <font>
      <sz val="9"/>
      <color theme="1"/>
      <name val="Century Gothic"/>
      <family val="1"/>
    </font>
    <font>
      <sz val="14"/>
      <name val="Calibri"/>
      <family val="2"/>
      <scheme val="minor"/>
    </font>
    <font>
      <i/>
      <sz val="9"/>
      <color theme="2" tint="-0.249977111117893"/>
      <name val="Calibri"/>
      <family val="2"/>
      <scheme val="minor"/>
    </font>
    <font>
      <u/>
      <sz val="14"/>
      <color rgb="FFC00000"/>
      <name val="Calibri"/>
      <family val="2"/>
      <charset val="204"/>
      <scheme val="minor"/>
    </font>
    <font>
      <b/>
      <sz val="13"/>
      <name val="Century Gothic Полужирный"/>
      <charset val="204"/>
    </font>
    <font>
      <b/>
      <sz val="13"/>
      <color theme="5" tint="-0.249977111117893"/>
      <name val="Arial"/>
      <family val="2"/>
    </font>
    <font>
      <sz val="10"/>
      <color theme="2" tint="-0.249977111117893"/>
      <name val="Arial"/>
      <family val="2"/>
      <charset val="204"/>
    </font>
    <font>
      <b/>
      <sz val="13"/>
      <color theme="9" tint="-0.249977111117893"/>
      <name val="Century Gothic"/>
      <family val="1"/>
    </font>
    <font>
      <sz val="10"/>
      <color theme="2" tint="-0.249977111117893"/>
      <name val="Arial"/>
      <family val="2"/>
    </font>
    <font>
      <sz val="12"/>
      <color theme="2" tint="-0.749992370372631"/>
      <name val="Calibri"/>
      <family val="2"/>
    </font>
    <font>
      <sz val="12"/>
      <name val="Bahnschrift SemiBold"/>
      <family val="2"/>
    </font>
    <font>
      <sz val="12"/>
      <color rgb="FFFF0000"/>
      <name val="Bahnschrift SemiBold"/>
      <family val="2"/>
    </font>
    <font>
      <sz val="14"/>
      <name val="Calibri"/>
      <family val="2"/>
      <charset val="204"/>
      <scheme val="minor"/>
    </font>
    <font>
      <b/>
      <sz val="14"/>
      <color theme="2" tint="-0.749992370372631"/>
      <name val="Century Gothic"/>
      <family val="1"/>
    </font>
    <font>
      <b/>
      <sz val="14"/>
      <name val="Century Gothic"/>
      <family val="1"/>
    </font>
    <font>
      <sz val="9"/>
      <name val="Bahnschrift SemiBold"/>
      <family val="2"/>
    </font>
    <font>
      <b/>
      <sz val="10"/>
      <name val="Bahnschrift SemiBold"/>
      <family val="2"/>
    </font>
    <font>
      <sz val="14"/>
      <name val="Candara"/>
      <family val="2"/>
    </font>
    <font>
      <sz val="12"/>
      <color theme="1" tint="0.249977111117893"/>
      <name val="Calibri"/>
      <family val="2"/>
      <scheme val="minor"/>
    </font>
    <font>
      <sz val="12"/>
      <name val="Bahnschrift SemiBold"/>
    </font>
    <font>
      <sz val="12"/>
      <color theme="2" tint="-0.749992370372631"/>
      <name val="Calibri"/>
      <family val="2"/>
      <scheme val="minor"/>
    </font>
    <font>
      <sz val="12"/>
      <color theme="2" tint="-0.749992370372631"/>
      <name val="Bahnschrift SemiBold"/>
    </font>
    <font>
      <b/>
      <sz val="14"/>
      <color theme="2" tint="-0.749992370372631"/>
      <name val="Calibri"/>
      <family val="2"/>
      <scheme val="minor"/>
    </font>
    <font>
      <b/>
      <sz val="14"/>
      <name val="Calibri"/>
      <family val="2"/>
      <scheme val="minor"/>
    </font>
    <font>
      <sz val="16"/>
      <name val="Calibri"/>
      <family val="2"/>
      <scheme val="minor"/>
    </font>
    <font>
      <sz val="11"/>
      <name val="Arial"/>
      <family val="2"/>
    </font>
    <font>
      <sz val="14"/>
      <color theme="2" tint="-0.749992370372631"/>
      <name val="Calibri"/>
      <family val="2"/>
      <scheme val="minor"/>
    </font>
    <font>
      <sz val="14"/>
      <name val="Bahnschrift SemiBold"/>
      <charset val="204"/>
    </font>
    <font>
      <sz val="10"/>
      <name val="Arial"/>
      <family val="2"/>
    </font>
    <font>
      <sz val="12"/>
      <color theme="1"/>
      <name val="Arial"/>
      <family val="2"/>
    </font>
    <font>
      <b/>
      <sz val="11"/>
      <name val="Arial"/>
      <family val="2"/>
    </font>
    <font>
      <sz val="11"/>
      <color theme="1"/>
      <name val="Arial Narrow Bold Italic"/>
      <charset val="204"/>
    </font>
    <font>
      <sz val="9"/>
      <color theme="2" tint="-0.249977111117893"/>
      <name val="Arial"/>
      <family val="2"/>
      <charset val="204"/>
    </font>
    <font>
      <sz val="12"/>
      <name val="Arial"/>
      <family val="2"/>
    </font>
    <font>
      <sz val="10"/>
      <color theme="2" tint="-0.249977111117893"/>
      <name val="Calibri"/>
      <family val="2"/>
      <charset val="204"/>
      <scheme val="minor"/>
    </font>
    <font>
      <sz val="9"/>
      <color theme="0" tint="-0.499984740745262"/>
      <name val="Arial"/>
      <family val="2"/>
      <charset val="204"/>
    </font>
    <font>
      <sz val="9"/>
      <color theme="0" tint="-0.499984740745262"/>
      <name val="Calibri"/>
      <family val="2"/>
      <charset val="204"/>
      <scheme val="minor"/>
    </font>
    <font>
      <u/>
      <sz val="12"/>
      <color theme="2" tint="-0.249977111117893"/>
      <name val="Arial"/>
      <family val="2"/>
      <charset val="204"/>
    </font>
    <font>
      <b/>
      <sz val="14"/>
      <name val="Arial"/>
      <family val="2"/>
      <charset val="204"/>
    </font>
    <font>
      <u/>
      <sz val="14"/>
      <name val="Arial"/>
      <family val="2"/>
      <charset val="204"/>
    </font>
    <font>
      <sz val="14"/>
      <name val="Arial"/>
      <family val="2"/>
      <charset val="204"/>
    </font>
    <font>
      <sz val="16"/>
      <name val="Arial"/>
      <family val="2"/>
      <charset val="204"/>
    </font>
    <font>
      <sz val="11"/>
      <name val="Arial"/>
      <family val="2"/>
      <charset val="204"/>
    </font>
    <font>
      <sz val="26"/>
      <color rgb="FFED932E"/>
      <name val="Dubai Regular"/>
      <charset val="204"/>
    </font>
    <font>
      <b/>
      <sz val="16"/>
      <name val="Arial"/>
      <family val="2"/>
      <charset val="204"/>
    </font>
    <font>
      <sz val="11"/>
      <color theme="1" tint="0.249977111117893"/>
      <name val="Century Gothic"/>
      <family val="1"/>
    </font>
    <font>
      <sz val="10"/>
      <color theme="1"/>
      <name val="Century Gothic"/>
      <family val="1"/>
    </font>
    <font>
      <sz val="8"/>
      <color theme="1"/>
      <name val="Century Gothic"/>
      <family val="1"/>
    </font>
    <font>
      <b/>
      <sz val="12"/>
      <name val="Bahnschrift SemiBold"/>
      <charset val="204"/>
    </font>
    <font>
      <sz val="12"/>
      <name val="Arial"/>
      <family val="2"/>
      <charset val="204"/>
    </font>
    <font>
      <b/>
      <sz val="14"/>
      <name val="Bahnschrift SemiBold"/>
      <charset val="204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EB9A9E"/>
        <bgColor rgb="FFD8D8D8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D9D9D9"/>
      </patternFill>
    </fill>
    <fill>
      <patternFill patternType="solid">
        <fgColor theme="7" tint="0.79998168889431442"/>
        <bgColor rgb="FFFFFFFF"/>
      </patternFill>
    </fill>
    <fill>
      <patternFill patternType="solid">
        <fgColor theme="9" tint="0.39997558519241921"/>
        <bgColor rgb="FFD9D9D9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4CCCC"/>
      </patternFill>
    </fill>
    <fill>
      <patternFill patternType="solid">
        <fgColor theme="9" tint="0.79998168889431442"/>
        <bgColor rgb="FFF4CCCC"/>
      </patternFill>
    </fill>
    <fill>
      <patternFill patternType="solid">
        <fgColor theme="9" tint="0.59999389629810485"/>
        <bgColor rgb="FFF4CCCC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4" tint="0.39997558519241921"/>
        <bgColor rgb="FFFFFFFF"/>
      </patternFill>
    </fill>
    <fill>
      <patternFill patternType="solid">
        <fgColor rgb="FFE9BA65"/>
        <bgColor rgb="FFD8D8D8"/>
      </patternFill>
    </fill>
  </fills>
  <borders count="46">
    <border>
      <left/>
      <right/>
      <top/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/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/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theme="1"/>
      </top>
      <bottom style="thin">
        <color theme="1"/>
      </bottom>
      <diagonal/>
    </border>
    <border>
      <left/>
      <right style="thin">
        <color theme="1" tint="0.499984740745262"/>
      </right>
      <top style="thin">
        <color theme="1"/>
      </top>
      <bottom style="thin">
        <color theme="1"/>
      </bottom>
      <diagonal/>
    </border>
    <border>
      <left style="thin">
        <color theme="1" tint="0.499984740745262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thin">
        <color theme="1" tint="0.14999847407452621"/>
      </top>
      <bottom style="thin">
        <color theme="1"/>
      </bottom>
      <diagonal/>
    </border>
    <border>
      <left style="thin">
        <color indexed="64"/>
      </left>
      <right style="thin">
        <color theme="1" tint="0.14999847407452621"/>
      </right>
      <top style="thin">
        <color theme="1" tint="0.14999847407452621"/>
      </top>
      <bottom style="thin">
        <color theme="1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/>
      </left>
      <right style="thin">
        <color theme="1" tint="0.499984740745262"/>
      </right>
      <top style="thin">
        <color rgb="FF999999"/>
      </top>
      <bottom style="thin">
        <color rgb="FF999999"/>
      </bottom>
      <diagonal/>
    </border>
    <border>
      <left style="thin">
        <color theme="1" tint="0.249977111117893"/>
      </left>
      <right style="thin">
        <color theme="1" tint="0.249977111117893"/>
      </right>
      <top/>
      <bottom style="thin">
        <color rgb="FF999999"/>
      </bottom>
      <diagonal/>
    </border>
    <border>
      <left/>
      <right style="thin">
        <color theme="1" tint="0.499984740745262"/>
      </right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theme="1"/>
      </left>
      <right style="thin">
        <color theme="1"/>
      </right>
      <top/>
      <bottom style="thin">
        <color rgb="FF999999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1" tint="0.14999847407452621"/>
      </right>
      <top/>
      <bottom style="thin">
        <color theme="0" tint="-0.499984740745262"/>
      </bottom>
      <diagonal/>
    </border>
    <border>
      <left style="thin">
        <color theme="2" tint="-0.499984740745262"/>
      </left>
      <right/>
      <top style="thin">
        <color theme="1" tint="0.34998626667073579"/>
      </top>
      <bottom style="thin">
        <color theme="2" tint="-0.499984740745262"/>
      </bottom>
      <diagonal/>
    </border>
    <border>
      <left/>
      <right style="thin">
        <color theme="2" tint="-0.499984740745262"/>
      </right>
      <top style="thin">
        <color theme="1" tint="0.34998626667073579"/>
      </top>
      <bottom style="thin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rgb="FF999999"/>
      </top>
      <bottom style="thin">
        <color rgb="FF999999"/>
      </bottom>
      <diagonal/>
    </border>
    <border>
      <left style="thin">
        <color theme="1"/>
      </left>
      <right style="thin">
        <color theme="1"/>
      </right>
      <top style="thin">
        <color rgb="FF999999"/>
      </top>
      <bottom style="thin">
        <color rgb="FF999999"/>
      </bottom>
      <diagonal/>
    </border>
    <border>
      <left style="thin">
        <color theme="0" tint="-0.499984740745262"/>
      </left>
      <right style="thin">
        <color theme="1" tint="0.1499984740745262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indexed="64"/>
      </top>
      <bottom style="thin">
        <color theme="2" tint="-0.499984740745262"/>
      </bottom>
      <diagonal/>
    </border>
    <border>
      <left style="thin">
        <color theme="6" tint="-0.249977111117893"/>
      </left>
      <right style="thin">
        <color theme="6" tint="-0.249977111117893"/>
      </right>
      <top style="thin">
        <color theme="6" tint="-0.249977111117893"/>
      </top>
      <bottom style="thin">
        <color theme="6" tint="-0.249977111117893"/>
      </bottom>
      <diagonal/>
    </border>
    <border>
      <left style="thin">
        <color theme="1" tint="0.34998626667073579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/>
      </left>
      <right style="thin">
        <color theme="1" tint="0.499984740745262"/>
      </right>
      <top/>
      <bottom style="thin">
        <color rgb="FF99999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1"/>
      </left>
      <right style="thin">
        <color theme="1" tint="0.499984740745262"/>
      </right>
      <top style="thin">
        <color rgb="FF999999"/>
      </top>
      <bottom style="thin">
        <color theme="1"/>
      </bottom>
      <diagonal/>
    </border>
    <border>
      <left style="thin">
        <color theme="1" tint="0.249977111117893"/>
      </left>
      <right style="thin">
        <color theme="1" tint="0.249977111117893"/>
      </right>
      <top style="thin">
        <color rgb="FF999999"/>
      </top>
      <bottom style="thin">
        <color theme="1"/>
      </bottom>
      <diagonal/>
    </border>
    <border>
      <left/>
      <right style="thin">
        <color theme="1" tint="0.499984740745262"/>
      </right>
      <top style="thin">
        <color rgb="FF999999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rgb="FF999999"/>
      </top>
      <bottom style="thin">
        <color theme="1"/>
      </bottom>
      <diagonal/>
    </border>
    <border>
      <left/>
      <right style="thin">
        <color theme="0" tint="-0.499984740745262"/>
      </right>
      <top/>
      <bottom style="thin">
        <color theme="1" tint="0.14999847407452621"/>
      </bottom>
      <diagonal/>
    </border>
    <border>
      <left style="thin">
        <color theme="0" tint="-0.499984740745262"/>
      </left>
      <right style="thin">
        <color theme="1" tint="0.14999847407452621"/>
      </right>
      <top style="thin">
        <color theme="0" tint="-0.499984740745262"/>
      </top>
      <bottom style="thin">
        <color theme="1" tint="0.14999847407452621"/>
      </bottom>
      <diagonal/>
    </border>
    <border>
      <left style="thin">
        <color theme="2" tint="-0.499984740745262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2" tint="-0.499984740745262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2" tint="-0.499984740745262"/>
      </left>
      <right style="thin">
        <color theme="2" tint="-0.499984740745262"/>
      </right>
      <top/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1"/>
      </bottom>
      <diagonal/>
    </border>
    <border>
      <left style="thin">
        <color indexed="64"/>
      </left>
      <right/>
      <top style="thin">
        <color rgb="FF999999"/>
      </top>
      <bottom style="thin">
        <color theme="1"/>
      </bottom>
      <diagonal/>
    </border>
    <border>
      <left/>
      <right/>
      <top style="thin">
        <color rgb="FF999999"/>
      </top>
      <bottom style="thin">
        <color theme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29">
    <xf numFmtId="0" fontId="0" fillId="0" borderId="0" xfId="0"/>
    <xf numFmtId="0" fontId="0" fillId="2" borderId="0" xfId="0" applyFill="1"/>
    <xf numFmtId="0" fontId="2" fillId="2" borderId="0" xfId="0" applyFont="1" applyFill="1"/>
    <xf numFmtId="0" fontId="10" fillId="2" borderId="0" xfId="0" applyFont="1" applyFill="1"/>
    <xf numFmtId="0" fontId="1" fillId="2" borderId="0" xfId="1" applyFill="1" applyAlignment="1">
      <alignment vertical="center"/>
    </xf>
    <xf numFmtId="0" fontId="16" fillId="2" borderId="0" xfId="0" applyFont="1" applyFill="1"/>
    <xf numFmtId="0" fontId="17" fillId="4" borderId="7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9" fillId="5" borderId="9" xfId="0" applyFont="1" applyFill="1" applyBorder="1" applyAlignment="1">
      <alignment horizontal="center" vertical="center"/>
    </xf>
    <xf numFmtId="0" fontId="19" fillId="6" borderId="10" xfId="0" applyFont="1" applyFill="1" applyBorder="1" applyAlignment="1">
      <alignment horizontal="center" vertical="center"/>
    </xf>
    <xf numFmtId="0" fontId="20" fillId="7" borderId="11" xfId="0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0" fontId="21" fillId="4" borderId="13" xfId="0" applyFont="1" applyFill="1" applyBorder="1" applyAlignment="1">
      <alignment horizontal="center" vertical="center"/>
    </xf>
    <xf numFmtId="0" fontId="23" fillId="2" borderId="0" xfId="0" applyFont="1" applyFill="1" applyAlignment="1">
      <alignment horizontal="right"/>
    </xf>
    <xf numFmtId="0" fontId="24" fillId="2" borderId="15" xfId="1" applyFont="1" applyFill="1" applyBorder="1" applyAlignment="1">
      <alignment horizontal="left" vertical="center" wrapText="1" indent="1"/>
    </xf>
    <xf numFmtId="164" fontId="25" fillId="9" borderId="16" xfId="0" applyNumberFormat="1" applyFont="1" applyFill="1" applyBorder="1" applyAlignment="1">
      <alignment horizontal="right" vertical="center" indent="1"/>
    </xf>
    <xf numFmtId="9" fontId="26" fillId="9" borderId="17" xfId="0" applyNumberFormat="1" applyFont="1" applyFill="1" applyBorder="1" applyAlignment="1">
      <alignment horizontal="right" vertical="center" indent="1"/>
    </xf>
    <xf numFmtId="164" fontId="27" fillId="10" borderId="18" xfId="0" applyNumberFormat="1" applyFont="1" applyFill="1" applyBorder="1" applyAlignment="1">
      <alignment horizontal="right" vertical="center" indent="1"/>
    </xf>
    <xf numFmtId="165" fontId="28" fillId="9" borderId="19" xfId="0" applyNumberFormat="1" applyFont="1" applyFill="1" applyBorder="1" applyAlignment="1">
      <alignment horizontal="right"/>
    </xf>
    <xf numFmtId="166" fontId="29" fillId="2" borderId="20" xfId="0" applyNumberFormat="1" applyFont="1" applyFill="1" applyBorder="1" applyAlignment="1">
      <alignment horizontal="right" vertical="center" indent="1"/>
    </xf>
    <xf numFmtId="166" fontId="29" fillId="2" borderId="21" xfId="0" applyNumberFormat="1" applyFont="1" applyFill="1" applyBorder="1" applyAlignment="1">
      <alignment horizontal="right" vertical="center" indent="1"/>
    </xf>
    <xf numFmtId="165" fontId="31" fillId="11" borderId="24" xfId="0" applyNumberFormat="1" applyFont="1" applyFill="1" applyBorder="1" applyAlignment="1">
      <alignment vertical="center"/>
    </xf>
    <xf numFmtId="164" fontId="25" fillId="9" borderId="25" xfId="0" applyNumberFormat="1" applyFont="1" applyFill="1" applyBorder="1" applyAlignment="1">
      <alignment horizontal="right" vertical="center" indent="1"/>
    </xf>
    <xf numFmtId="165" fontId="28" fillId="9" borderId="26" xfId="0" applyNumberFormat="1" applyFont="1" applyFill="1" applyBorder="1" applyAlignment="1">
      <alignment horizontal="right"/>
    </xf>
    <xf numFmtId="166" fontId="29" fillId="2" borderId="27" xfId="0" applyNumberFormat="1" applyFont="1" applyFill="1" applyBorder="1" applyAlignment="1">
      <alignment horizontal="right" vertical="center" indent="1"/>
    </xf>
    <xf numFmtId="166" fontId="32" fillId="11" borderId="28" xfId="0" applyNumberFormat="1" applyFont="1" applyFill="1" applyBorder="1" applyAlignment="1">
      <alignment vertical="center"/>
    </xf>
    <xf numFmtId="0" fontId="33" fillId="2" borderId="15" xfId="1" applyFont="1" applyFill="1" applyBorder="1" applyAlignment="1">
      <alignment horizontal="left" vertical="center" wrapText="1" indent="1"/>
    </xf>
    <xf numFmtId="166" fontId="35" fillId="13" borderId="28" xfId="0" applyNumberFormat="1" applyFont="1" applyFill="1" applyBorder="1" applyAlignment="1">
      <alignment vertical="center"/>
    </xf>
    <xf numFmtId="0" fontId="36" fillId="11" borderId="0" xfId="0" applyFont="1" applyFill="1" applyAlignment="1">
      <alignment horizontal="left" vertical="center" indent="1"/>
    </xf>
    <xf numFmtId="0" fontId="36" fillId="2" borderId="0" xfId="0" applyFont="1" applyFill="1" applyAlignment="1">
      <alignment horizontal="left" vertical="center" indent="1"/>
    </xf>
    <xf numFmtId="165" fontId="37" fillId="11" borderId="0" xfId="0" applyNumberFormat="1" applyFont="1" applyFill="1" applyAlignment="1">
      <alignment horizontal="center" vertical="center"/>
    </xf>
    <xf numFmtId="0" fontId="38" fillId="2" borderId="15" xfId="0" applyFont="1" applyFill="1" applyBorder="1" applyAlignment="1">
      <alignment horizontal="left" vertical="center" wrapText="1" indent="1"/>
    </xf>
    <xf numFmtId="9" fontId="40" fillId="10" borderId="14" xfId="0" applyNumberFormat="1" applyFont="1" applyFill="1" applyBorder="1" applyAlignment="1">
      <alignment horizontal="right" vertical="center" indent="1"/>
    </xf>
    <xf numFmtId="166" fontId="42" fillId="10" borderId="14" xfId="0" applyNumberFormat="1" applyFont="1" applyFill="1" applyBorder="1" applyAlignment="1">
      <alignment horizontal="right" vertical="center" indent="1"/>
    </xf>
    <xf numFmtId="166" fontId="44" fillId="14" borderId="14" xfId="0" applyNumberFormat="1" applyFont="1" applyFill="1" applyBorder="1" applyAlignment="1">
      <alignment horizontal="right" vertical="center" indent="1"/>
    </xf>
    <xf numFmtId="0" fontId="38" fillId="2" borderId="32" xfId="0" applyFont="1" applyFill="1" applyBorder="1" applyAlignment="1">
      <alignment horizontal="left" vertical="center" indent="1"/>
    </xf>
    <xf numFmtId="9" fontId="46" fillId="16" borderId="14" xfId="0" applyNumberFormat="1" applyFont="1" applyFill="1" applyBorder="1" applyAlignment="1">
      <alignment horizontal="right" vertical="center" indent="1"/>
    </xf>
    <xf numFmtId="1" fontId="46" fillId="16" borderId="14" xfId="0" applyNumberFormat="1" applyFont="1" applyFill="1" applyBorder="1" applyAlignment="1">
      <alignment horizontal="right" vertical="center" indent="1"/>
    </xf>
    <xf numFmtId="1" fontId="48" fillId="17" borderId="14" xfId="0" applyNumberFormat="1" applyFont="1" applyFill="1" applyBorder="1" applyAlignment="1">
      <alignment horizontal="right" vertical="center" indent="1"/>
    </xf>
    <xf numFmtId="0" fontId="49" fillId="2" borderId="0" xfId="0" applyFont="1" applyFill="1"/>
    <xf numFmtId="0" fontId="50" fillId="2" borderId="0" xfId="0" applyFont="1" applyFill="1"/>
    <xf numFmtId="0" fontId="46" fillId="4" borderId="34" xfId="0" applyFont="1" applyFill="1" applyBorder="1" applyAlignment="1">
      <alignment horizontal="left" indent="1"/>
    </xf>
    <xf numFmtId="164" fontId="51" fillId="5" borderId="35" xfId="0" applyNumberFormat="1" applyFont="1" applyFill="1" applyBorder="1" applyAlignment="1">
      <alignment horizontal="right" indent="1"/>
    </xf>
    <xf numFmtId="9" fontId="52" fillId="5" borderId="36" xfId="0" applyNumberFormat="1" applyFont="1" applyFill="1" applyBorder="1" applyAlignment="1">
      <alignment horizontal="right" indent="1"/>
    </xf>
    <xf numFmtId="164" fontId="53" fillId="6" borderId="5" xfId="0" applyNumberFormat="1" applyFont="1" applyFill="1" applyBorder="1" applyAlignment="1">
      <alignment horizontal="right" indent="1"/>
    </xf>
    <xf numFmtId="165" fontId="54" fillId="7" borderId="37" xfId="0" applyNumberFormat="1" applyFont="1" applyFill="1" applyBorder="1" applyAlignment="1">
      <alignment horizontal="right"/>
    </xf>
    <xf numFmtId="166" fontId="55" fillId="4" borderId="38" xfId="0" applyNumberFormat="1" applyFont="1" applyFill="1" applyBorder="1"/>
    <xf numFmtId="166" fontId="55" fillId="4" borderId="39" xfId="0" applyNumberFormat="1" applyFont="1" applyFill="1" applyBorder="1"/>
    <xf numFmtId="0" fontId="0" fillId="2" borderId="0" xfId="0" applyFill="1" applyAlignment="1">
      <alignment horizontal="right"/>
    </xf>
    <xf numFmtId="0" fontId="56" fillId="2" borderId="0" xfId="0" applyFont="1" applyFill="1" applyAlignment="1">
      <alignment horizontal="left" vertical="top"/>
    </xf>
    <xf numFmtId="164" fontId="56" fillId="2" borderId="0" xfId="0" applyNumberFormat="1" applyFont="1" applyFill="1" applyAlignment="1">
      <alignment horizontal="center" vertical="top"/>
    </xf>
    <xf numFmtId="0" fontId="56" fillId="2" borderId="0" xfId="0" applyFont="1" applyFill="1" applyAlignment="1">
      <alignment vertical="top"/>
    </xf>
    <xf numFmtId="0" fontId="56" fillId="0" borderId="0" xfId="0" applyFont="1" applyAlignment="1">
      <alignment horizontal="right" vertical="top"/>
    </xf>
    <xf numFmtId="166" fontId="57" fillId="2" borderId="0" xfId="0" applyNumberFormat="1" applyFont="1" applyFill="1" applyAlignment="1">
      <alignment vertical="top"/>
    </xf>
    <xf numFmtId="0" fontId="58" fillId="2" borderId="0" xfId="0" applyFont="1" applyFill="1"/>
    <xf numFmtId="0" fontId="59" fillId="2" borderId="0" xfId="0" applyFont="1" applyFill="1"/>
    <xf numFmtId="0" fontId="60" fillId="2" borderId="0" xfId="0" applyFont="1" applyFill="1"/>
    <xf numFmtId="0" fontId="2" fillId="0" borderId="0" xfId="0" applyFont="1"/>
    <xf numFmtId="0" fontId="11" fillId="2" borderId="0" xfId="0" applyFont="1" applyFill="1" applyAlignment="1">
      <alignment horizontal="left" vertical="top" wrapText="1"/>
    </xf>
    <xf numFmtId="0" fontId="0" fillId="10" borderId="0" xfId="0" applyFill="1"/>
    <xf numFmtId="0" fontId="11" fillId="2" borderId="0" xfId="0" applyFont="1" applyFill="1" applyAlignment="1">
      <alignment horizontal="center"/>
    </xf>
    <xf numFmtId="0" fontId="62" fillId="2" borderId="0" xfId="0" applyFont="1" applyFill="1" applyAlignment="1">
      <alignment vertical="center" wrapText="1"/>
    </xf>
    <xf numFmtId="0" fontId="63" fillId="2" borderId="0" xfId="0" applyFont="1" applyFill="1" applyAlignment="1">
      <alignment vertical="center" wrapText="1"/>
    </xf>
    <xf numFmtId="0" fontId="61" fillId="2" borderId="0" xfId="0" applyFont="1" applyFill="1" applyAlignment="1">
      <alignment vertical="top" wrapText="1"/>
    </xf>
    <xf numFmtId="0" fontId="0" fillId="0" borderId="0" xfId="0" applyAlignment="1">
      <alignment vertical="center" wrapText="1"/>
    </xf>
    <xf numFmtId="0" fontId="0" fillId="0" borderId="0" xfId="0" applyAlignment="1">
      <alignment vertical="center"/>
    </xf>
    <xf numFmtId="0" fontId="12" fillId="2" borderId="0" xfId="0" applyFont="1" applyFill="1"/>
    <xf numFmtId="0" fontId="66" fillId="4" borderId="7" xfId="0" applyFont="1" applyFill="1" applyBorder="1" applyAlignment="1">
      <alignment horizontal="center" vertical="center"/>
    </xf>
    <xf numFmtId="0" fontId="20" fillId="5" borderId="8" xfId="0" applyFont="1" applyFill="1" applyBorder="1" applyAlignment="1">
      <alignment horizontal="center" vertical="center"/>
    </xf>
    <xf numFmtId="0" fontId="67" fillId="5" borderId="9" xfId="0" applyFont="1" applyFill="1" applyBorder="1" applyAlignment="1">
      <alignment horizontal="center" vertical="center"/>
    </xf>
    <xf numFmtId="0" fontId="67" fillId="6" borderId="10" xfId="0" applyFont="1" applyFill="1" applyBorder="1" applyAlignment="1">
      <alignment horizontal="center" vertical="center"/>
    </xf>
    <xf numFmtId="0" fontId="68" fillId="4" borderId="12" xfId="0" applyFont="1" applyFill="1" applyBorder="1" applyAlignment="1">
      <alignment horizontal="center" vertical="center"/>
    </xf>
    <xf numFmtId="0" fontId="68" fillId="4" borderId="13" xfId="0" applyFont="1" applyFill="1" applyBorder="1" applyAlignment="1">
      <alignment horizontal="center" vertical="center"/>
    </xf>
    <xf numFmtId="166" fontId="69" fillId="11" borderId="24" xfId="0" applyNumberFormat="1" applyFont="1" applyFill="1" applyBorder="1" applyAlignment="1">
      <alignment horizontal="right" vertical="center" indent="1"/>
    </xf>
    <xf numFmtId="166" fontId="31" fillId="11" borderId="42" xfId="0" applyNumberFormat="1" applyFont="1" applyFill="1" applyBorder="1" applyAlignment="1">
      <alignment horizontal="right" vertical="center" indent="1"/>
    </xf>
    <xf numFmtId="166" fontId="32" fillId="11" borderId="28" xfId="0" applyNumberFormat="1" applyFont="1" applyFill="1" applyBorder="1" applyAlignment="1">
      <alignment horizontal="right" vertical="center" indent="1"/>
    </xf>
    <xf numFmtId="166" fontId="35" fillId="13" borderId="28" xfId="0" applyNumberFormat="1" applyFont="1" applyFill="1" applyBorder="1" applyAlignment="1">
      <alignment horizontal="right" vertical="center" indent="1"/>
    </xf>
    <xf numFmtId="9" fontId="70" fillId="16" borderId="14" xfId="0" applyNumberFormat="1" applyFont="1" applyFill="1" applyBorder="1" applyAlignment="1">
      <alignment horizontal="right" vertical="center" indent="1"/>
    </xf>
    <xf numFmtId="1" fontId="70" fillId="16" borderId="14" xfId="0" applyNumberFormat="1" applyFont="1" applyFill="1" applyBorder="1" applyAlignment="1">
      <alignment horizontal="right" vertical="center" indent="1"/>
    </xf>
    <xf numFmtId="1" fontId="71" fillId="17" borderId="14" xfId="0" applyNumberFormat="1" applyFont="1" applyFill="1" applyBorder="1" applyAlignment="1">
      <alignment horizontal="right" vertical="center" indent="1"/>
    </xf>
    <xf numFmtId="0" fontId="63" fillId="2" borderId="0" xfId="0" applyFont="1" applyFill="1" applyAlignment="1">
      <alignment horizontal="center" vertical="center" wrapText="1"/>
    </xf>
    <xf numFmtId="164" fontId="53" fillId="6" borderId="43" xfId="0" applyNumberFormat="1" applyFont="1" applyFill="1" applyBorder="1" applyAlignment="1">
      <alignment horizontal="right" indent="1"/>
    </xf>
    <xf numFmtId="164" fontId="53" fillId="6" borderId="44" xfId="0" applyNumberFormat="1" applyFont="1" applyFill="1" applyBorder="1" applyAlignment="1">
      <alignment horizontal="right" indent="1"/>
    </xf>
    <xf numFmtId="164" fontId="53" fillId="6" borderId="45" xfId="0" applyNumberFormat="1" applyFont="1" applyFill="1" applyBorder="1" applyAlignment="1">
      <alignment horizontal="right" indent="1"/>
    </xf>
    <xf numFmtId="0" fontId="61" fillId="2" borderId="0" xfId="0" applyFont="1" applyFill="1" applyAlignment="1">
      <alignment horizontal="left" vertical="top" wrapText="1" indent="1"/>
    </xf>
    <xf numFmtId="0" fontId="43" fillId="2" borderId="30" xfId="0" applyFont="1" applyFill="1" applyBorder="1" applyAlignment="1">
      <alignment horizontal="left" vertical="center" indent="1"/>
    </xf>
    <xf numFmtId="0" fontId="43" fillId="2" borderId="31" xfId="0" applyFont="1" applyFill="1" applyBorder="1" applyAlignment="1">
      <alignment horizontal="left" vertical="center" indent="1"/>
    </xf>
    <xf numFmtId="0" fontId="45" fillId="15" borderId="30" xfId="0" applyFont="1" applyFill="1" applyBorder="1" applyAlignment="1">
      <alignment horizontal="center" vertical="center"/>
    </xf>
    <xf numFmtId="0" fontId="45" fillId="15" borderId="33" xfId="0" applyFont="1" applyFill="1" applyBorder="1" applyAlignment="1">
      <alignment horizontal="center" vertical="center"/>
    </xf>
    <xf numFmtId="0" fontId="45" fillId="15" borderId="31" xfId="0" applyFont="1" applyFill="1" applyBorder="1" applyAlignment="1">
      <alignment horizontal="center" vertical="center"/>
    </xf>
    <xf numFmtId="0" fontId="41" fillId="2" borderId="14" xfId="0" applyFont="1" applyFill="1" applyBorder="1" applyAlignment="1">
      <alignment horizontal="left" vertical="center" indent="1"/>
    </xf>
    <xf numFmtId="0" fontId="47" fillId="2" borderId="14" xfId="0" applyFont="1" applyFill="1" applyBorder="1" applyAlignment="1">
      <alignment horizontal="left" vertical="center" indent="1"/>
    </xf>
    <xf numFmtId="0" fontId="30" fillId="11" borderId="22" xfId="0" applyFont="1" applyFill="1" applyBorder="1" applyAlignment="1">
      <alignment horizontal="left" vertical="center" indent="1"/>
    </xf>
    <xf numFmtId="0" fontId="30" fillId="11" borderId="23" xfId="0" applyFont="1" applyFill="1" applyBorder="1" applyAlignment="1">
      <alignment horizontal="left" vertical="center" indent="1"/>
    </xf>
    <xf numFmtId="0" fontId="34" fillId="12" borderId="22" xfId="0" applyFont="1" applyFill="1" applyBorder="1" applyAlignment="1">
      <alignment horizontal="left" vertical="center" indent="1"/>
    </xf>
    <xf numFmtId="0" fontId="34" fillId="12" borderId="23" xfId="0" applyFont="1" applyFill="1" applyBorder="1" applyAlignment="1">
      <alignment horizontal="left" vertical="center" indent="1"/>
    </xf>
    <xf numFmtId="0" fontId="22" fillId="14" borderId="29" xfId="0" applyFont="1" applyFill="1" applyBorder="1" applyAlignment="1">
      <alignment horizontal="center" vertical="center"/>
    </xf>
    <xf numFmtId="0" fontId="39" fillId="10" borderId="30" xfId="0" applyFont="1" applyFill="1" applyBorder="1" applyAlignment="1">
      <alignment horizontal="left" vertical="center" indent="1"/>
    </xf>
    <xf numFmtId="0" fontId="39" fillId="10" borderId="31" xfId="0" applyFont="1" applyFill="1" applyBorder="1" applyAlignment="1">
      <alignment horizontal="left" vertical="center" indent="1"/>
    </xf>
    <xf numFmtId="0" fontId="41" fillId="10" borderId="14" xfId="0" applyFont="1" applyFill="1" applyBorder="1" applyAlignment="1">
      <alignment horizontal="left" vertical="center" indent="1"/>
    </xf>
    <xf numFmtId="0" fontId="3" fillId="2" borderId="0" xfId="0" applyFont="1" applyFill="1" applyAlignment="1">
      <alignment horizontal="left" vertical="top"/>
    </xf>
    <xf numFmtId="0" fontId="11" fillId="2" borderId="0" xfId="0" applyFont="1" applyFill="1" applyAlignment="1">
      <alignment horizontal="left" vertical="center" indent="1"/>
    </xf>
    <xf numFmtId="0" fontId="12" fillId="2" borderId="0" xfId="0" applyFont="1" applyFill="1" applyAlignment="1">
      <alignment horizontal="left" indent="1"/>
    </xf>
    <xf numFmtId="0" fontId="13" fillId="3" borderId="1" xfId="0" applyFont="1" applyFill="1" applyBorder="1" applyAlignment="1">
      <alignment horizontal="left" vertical="center" wrapText="1" indent="1"/>
    </xf>
    <xf numFmtId="0" fontId="13" fillId="3" borderId="2" xfId="0" applyFont="1" applyFill="1" applyBorder="1" applyAlignment="1">
      <alignment horizontal="left" vertical="center" wrapText="1" indent="1"/>
    </xf>
    <xf numFmtId="0" fontId="13" fillId="3" borderId="3" xfId="0" applyFont="1" applyFill="1" applyBorder="1" applyAlignment="1">
      <alignment horizontal="left" vertical="center" wrapText="1" indent="1"/>
    </xf>
    <xf numFmtId="0" fontId="13" fillId="3" borderId="4" xfId="0" applyFont="1" applyFill="1" applyBorder="1" applyAlignment="1">
      <alignment horizontal="left" vertical="center" wrapText="1" indent="1"/>
    </xf>
    <xf numFmtId="0" fontId="13" fillId="3" borderId="5" xfId="0" applyFont="1" applyFill="1" applyBorder="1" applyAlignment="1">
      <alignment horizontal="left" vertical="center" wrapText="1" indent="1"/>
    </xf>
    <xf numFmtId="0" fontId="13" fillId="3" borderId="6" xfId="0" applyFont="1" applyFill="1" applyBorder="1" applyAlignment="1">
      <alignment horizontal="left" vertical="center" wrapText="1" indent="1"/>
    </xf>
    <xf numFmtId="0" fontId="14" fillId="2" borderId="0" xfId="1" applyFont="1" applyFill="1" applyAlignment="1">
      <alignment horizontal="right" vertical="center" indent="1"/>
    </xf>
    <xf numFmtId="0" fontId="15" fillId="2" borderId="0" xfId="1" applyFont="1" applyFill="1" applyAlignment="1">
      <alignment horizontal="right" vertical="center" indent="1"/>
    </xf>
    <xf numFmtId="0" fontId="22" fillId="8" borderId="14" xfId="0" applyFont="1" applyFill="1" applyBorder="1" applyAlignment="1">
      <alignment horizontal="center" vertical="center"/>
    </xf>
    <xf numFmtId="0" fontId="22" fillId="8" borderId="14" xfId="0" applyFont="1" applyFill="1" applyBorder="1" applyAlignment="1">
      <alignment vertical="center"/>
    </xf>
    <xf numFmtId="0" fontId="43" fillId="2" borderId="14" xfId="0" applyFont="1" applyFill="1" applyBorder="1" applyAlignment="1">
      <alignment horizontal="left" vertical="center" indent="1"/>
    </xf>
    <xf numFmtId="0" fontId="62" fillId="2" borderId="0" xfId="0" applyFont="1" applyFill="1" applyAlignment="1">
      <alignment horizontal="left" vertical="top" wrapText="1" indent="1"/>
    </xf>
    <xf numFmtId="0" fontId="30" fillId="11" borderId="40" xfId="0" applyFont="1" applyFill="1" applyBorder="1" applyAlignment="1">
      <alignment horizontal="left" vertical="center" indent="1"/>
    </xf>
    <xf numFmtId="0" fontId="30" fillId="11" borderId="41" xfId="0" applyFont="1" applyFill="1" applyBorder="1" applyAlignment="1">
      <alignment horizontal="left" vertical="center" indent="1"/>
    </xf>
    <xf numFmtId="0" fontId="22" fillId="15" borderId="30" xfId="0" applyFont="1" applyFill="1" applyBorder="1" applyAlignment="1">
      <alignment horizontal="center" vertical="center"/>
    </xf>
    <xf numFmtId="0" fontId="22" fillId="15" borderId="33" xfId="0" applyFont="1" applyFill="1" applyBorder="1" applyAlignment="1">
      <alignment horizontal="center" vertical="center"/>
    </xf>
    <xf numFmtId="0" fontId="22" fillId="15" borderId="31" xfId="0" applyFont="1" applyFill="1" applyBorder="1" applyAlignment="1">
      <alignment horizontal="center" vertical="center"/>
    </xf>
    <xf numFmtId="0" fontId="65" fillId="18" borderId="1" xfId="0" applyFont="1" applyFill="1" applyBorder="1" applyAlignment="1">
      <alignment horizontal="left" vertical="center" wrapText="1" indent="1"/>
    </xf>
    <xf numFmtId="0" fontId="65" fillId="18" borderId="2" xfId="0" applyFont="1" applyFill="1" applyBorder="1" applyAlignment="1">
      <alignment horizontal="left" vertical="center" wrapText="1" indent="1"/>
    </xf>
    <xf numFmtId="0" fontId="65" fillId="18" borderId="3" xfId="0" applyFont="1" applyFill="1" applyBorder="1" applyAlignment="1">
      <alignment horizontal="left" vertical="center" wrapText="1" indent="1"/>
    </xf>
    <xf numFmtId="0" fontId="65" fillId="18" borderId="4" xfId="0" applyFont="1" applyFill="1" applyBorder="1" applyAlignment="1">
      <alignment horizontal="left" vertical="center" wrapText="1" indent="1"/>
    </xf>
    <xf numFmtId="0" fontId="65" fillId="18" borderId="5" xfId="0" applyFont="1" applyFill="1" applyBorder="1" applyAlignment="1">
      <alignment horizontal="left" vertical="center" wrapText="1" indent="1"/>
    </xf>
    <xf numFmtId="0" fontId="65" fillId="18" borderId="6" xfId="0" applyFont="1" applyFill="1" applyBorder="1" applyAlignment="1">
      <alignment horizontal="left" vertical="center" wrapText="1" indent="1"/>
    </xf>
    <xf numFmtId="0" fontId="22" fillId="8" borderId="30" xfId="0" applyFont="1" applyFill="1" applyBorder="1" applyAlignment="1">
      <alignment horizontal="center" vertical="center"/>
    </xf>
    <xf numFmtId="0" fontId="22" fillId="8" borderId="33" xfId="0" applyFont="1" applyFill="1" applyBorder="1" applyAlignment="1">
      <alignment horizontal="center" vertical="center"/>
    </xf>
    <xf numFmtId="0" fontId="22" fillId="8" borderId="31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292100</xdr:colOff>
      <xdr:row>27</xdr:row>
      <xdr:rowOff>139700</xdr:rowOff>
    </xdr:from>
    <xdr:to>
      <xdr:col>13</xdr:col>
      <xdr:colOff>254000</xdr:colOff>
      <xdr:row>53</xdr:row>
      <xdr:rowOff>88900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22988A8-A4DA-FE41-8A25-59207BA99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37400" y="7023100"/>
          <a:ext cx="5765800" cy="5765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facebook.com/groups/gotovoemenu" TargetMode="External"/><Relationship Id="rId1" Type="http://schemas.openxmlformats.org/officeDocument/2006/relationships/hyperlink" Target="http://menu-store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facebook.com/groups/gotovoemenu" TargetMode="External"/><Relationship Id="rId1" Type="http://schemas.openxmlformats.org/officeDocument/2006/relationships/hyperlink" Target="http://menu-store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facebook.com/groups/gotovoemenu" TargetMode="External"/><Relationship Id="rId1" Type="http://schemas.openxmlformats.org/officeDocument/2006/relationships/hyperlink" Target="http://menu-store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135578-CD6B-994A-8E4C-6B120E47F40D}">
  <sheetPr>
    <tabColor rgb="FFFF0000"/>
  </sheetPr>
  <dimension ref="A1:P74"/>
  <sheetViews>
    <sheetView tabSelected="1" topLeftCell="A2" workbookViewId="0">
      <selection activeCell="P32" sqref="P32"/>
    </sheetView>
  </sheetViews>
  <sheetFormatPr baseColWidth="10" defaultColWidth="15.1640625" defaultRowHeight="16"/>
  <cols>
    <col min="1" max="2" width="3.1640625" customWidth="1"/>
    <col min="3" max="3" width="52.5" customWidth="1"/>
    <col min="4" max="4" width="12.83203125" customWidth="1"/>
    <col min="5" max="5" width="9.83203125" customWidth="1"/>
    <col min="6" max="6" width="8.33203125" customWidth="1"/>
    <col min="7" max="7" width="12.83203125" customWidth="1"/>
    <col min="8" max="8" width="7.33203125" customWidth="1"/>
    <col min="9" max="9" width="6.83203125" customWidth="1"/>
    <col min="10" max="10" width="6.33203125" customWidth="1"/>
    <col min="11" max="11" width="7.5" customWidth="1"/>
    <col min="12" max="12" width="24.1640625" customWidth="1"/>
    <col min="13" max="13" width="11.1640625" customWidth="1"/>
    <col min="14" max="24" width="7.5" customWidth="1"/>
  </cols>
  <sheetData>
    <row r="1" spans="1:16" ht="31" customHeight="1">
      <c r="A1" s="1"/>
      <c r="B1" s="1"/>
      <c r="C1" s="2"/>
      <c r="D1" s="1"/>
      <c r="E1" s="1"/>
      <c r="F1" s="1"/>
      <c r="G1" s="1"/>
      <c r="H1" s="2"/>
      <c r="I1" s="1"/>
      <c r="J1" s="1"/>
      <c r="K1" s="2"/>
      <c r="L1" s="1"/>
      <c r="M1" s="1"/>
      <c r="N1" s="1"/>
      <c r="O1" s="1"/>
      <c r="P1" s="1"/>
    </row>
    <row r="2" spans="1:16" ht="22" customHeight="1">
      <c r="A2" s="1"/>
      <c r="B2" s="1"/>
      <c r="C2" s="100" t="s">
        <v>0</v>
      </c>
      <c r="D2" s="100"/>
      <c r="E2" s="100"/>
      <c r="F2" s="100"/>
      <c r="G2" s="100"/>
      <c r="H2" s="2"/>
      <c r="I2" s="1"/>
      <c r="J2" s="1"/>
      <c r="K2" s="3"/>
      <c r="L2" s="1"/>
      <c r="M2" s="1"/>
      <c r="N2" s="1"/>
      <c r="O2" s="1"/>
      <c r="P2" s="1"/>
    </row>
    <row r="3" spans="1:16" ht="16" customHeight="1">
      <c r="A3" s="1"/>
      <c r="B3" s="1"/>
      <c r="C3" s="100"/>
      <c r="D3" s="100"/>
      <c r="E3" s="100"/>
      <c r="F3" s="100"/>
      <c r="G3" s="100"/>
      <c r="H3" s="2"/>
      <c r="I3" s="1"/>
      <c r="J3" s="1"/>
      <c r="K3" s="3"/>
      <c r="L3" s="1"/>
      <c r="M3" s="1"/>
      <c r="N3" s="1"/>
      <c r="O3" s="1"/>
      <c r="P3" s="1"/>
    </row>
    <row r="4" spans="1:16" ht="7" customHeight="1">
      <c r="A4" s="1"/>
      <c r="B4" s="1"/>
      <c r="C4" s="101"/>
      <c r="D4" s="102"/>
      <c r="E4" s="102"/>
      <c r="F4" s="102"/>
      <c r="G4" s="102"/>
      <c r="H4" s="4"/>
      <c r="I4" s="1"/>
      <c r="J4" s="1"/>
      <c r="L4" s="1"/>
      <c r="M4" s="1"/>
      <c r="N4" s="1"/>
      <c r="O4" s="1"/>
      <c r="P4" s="1"/>
    </row>
    <row r="5" spans="1:16" ht="24" customHeight="1">
      <c r="A5" s="1"/>
      <c r="B5" s="1"/>
      <c r="C5" s="103" t="s">
        <v>51</v>
      </c>
      <c r="D5" s="104"/>
      <c r="E5" s="104"/>
      <c r="F5" s="104"/>
      <c r="G5" s="105"/>
      <c r="H5" s="1"/>
      <c r="I5" s="1"/>
      <c r="J5" s="1"/>
      <c r="K5" s="109" t="s">
        <v>1</v>
      </c>
      <c r="L5" s="109"/>
      <c r="M5" s="109"/>
      <c r="N5" s="1"/>
      <c r="O5" s="1"/>
      <c r="P5" s="1"/>
    </row>
    <row r="6" spans="1:16" ht="28" customHeight="1">
      <c r="A6" s="1"/>
      <c r="B6" s="1"/>
      <c r="C6" s="106"/>
      <c r="D6" s="107"/>
      <c r="E6" s="107"/>
      <c r="F6" s="107"/>
      <c r="G6" s="108"/>
      <c r="H6" s="1"/>
      <c r="I6" s="1"/>
      <c r="J6" s="1"/>
      <c r="K6" s="110" t="s">
        <v>2</v>
      </c>
      <c r="L6" s="110"/>
      <c r="M6" s="110"/>
      <c r="N6" s="1"/>
      <c r="O6" s="1"/>
      <c r="P6" s="1"/>
    </row>
    <row r="7" spans="1:16" ht="19" customHeight="1">
      <c r="A7" s="1"/>
      <c r="B7" s="1"/>
      <c r="C7" s="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23" customHeight="1">
      <c r="A8" s="1"/>
      <c r="B8" s="1"/>
      <c r="C8" s="6" t="s">
        <v>3</v>
      </c>
      <c r="D8" s="7" t="s">
        <v>4</v>
      </c>
      <c r="E8" s="8" t="s">
        <v>5</v>
      </c>
      <c r="F8" s="9" t="s">
        <v>6</v>
      </c>
      <c r="G8" s="10" t="s">
        <v>7</v>
      </c>
      <c r="H8" s="11" t="s">
        <v>4</v>
      </c>
      <c r="I8" s="12" t="s">
        <v>6</v>
      </c>
      <c r="J8" s="1"/>
      <c r="K8" s="111" t="s">
        <v>8</v>
      </c>
      <c r="L8" s="112"/>
      <c r="M8" s="112"/>
      <c r="N8" s="1"/>
      <c r="O8" s="1"/>
      <c r="P8" s="1"/>
    </row>
    <row r="9" spans="1:16" ht="21" customHeight="1">
      <c r="A9" s="1"/>
      <c r="B9" s="13">
        <v>1</v>
      </c>
      <c r="C9" s="31" t="s">
        <v>33</v>
      </c>
      <c r="D9" s="15">
        <v>90</v>
      </c>
      <c r="E9" s="16"/>
      <c r="F9" s="17">
        <f>D9*E9+D9</f>
        <v>90</v>
      </c>
      <c r="G9" s="18">
        <v>210</v>
      </c>
      <c r="H9" s="19">
        <f t="shared" ref="H9:H12" si="0">D9/1000*G9</f>
        <v>18.899999999999999</v>
      </c>
      <c r="I9" s="20">
        <f t="shared" ref="I9:I12" si="1">F9/1000*G9</f>
        <v>18.899999999999999</v>
      </c>
      <c r="J9" s="1"/>
      <c r="K9" s="92" t="s">
        <v>9</v>
      </c>
      <c r="L9" s="93"/>
      <c r="M9" s="21">
        <v>4.0999999999999996</v>
      </c>
      <c r="N9" s="1"/>
      <c r="O9" s="1"/>
      <c r="P9" s="1"/>
    </row>
    <row r="10" spans="1:16" ht="21" customHeight="1">
      <c r="A10" s="1"/>
      <c r="B10" s="13">
        <v>2</v>
      </c>
      <c r="C10" s="31" t="s">
        <v>34</v>
      </c>
      <c r="D10" s="22">
        <v>120</v>
      </c>
      <c r="E10" s="16">
        <v>0.03</v>
      </c>
      <c r="F10" s="17">
        <f t="shared" ref="F10:F12" si="2">D10*E10+D10</f>
        <v>123.6</v>
      </c>
      <c r="G10" s="23">
        <v>350</v>
      </c>
      <c r="H10" s="19">
        <f t="shared" si="0"/>
        <v>42</v>
      </c>
      <c r="I10" s="24">
        <f t="shared" si="1"/>
        <v>43.26</v>
      </c>
      <c r="J10" s="1"/>
      <c r="K10" s="92" t="s">
        <v>10</v>
      </c>
      <c r="L10" s="93"/>
      <c r="M10" s="25">
        <f>H25-I25</f>
        <v>-2.0150199999999927</v>
      </c>
      <c r="N10" s="1"/>
      <c r="O10" s="1"/>
      <c r="P10" s="1"/>
    </row>
    <row r="11" spans="1:16" ht="21" customHeight="1">
      <c r="A11" s="1"/>
      <c r="B11" s="13">
        <v>3</v>
      </c>
      <c r="C11" s="31" t="s">
        <v>47</v>
      </c>
      <c r="D11" s="15">
        <v>30</v>
      </c>
      <c r="E11" s="16"/>
      <c r="F11" s="17">
        <f t="shared" si="2"/>
        <v>30</v>
      </c>
      <c r="G11" s="18">
        <v>260</v>
      </c>
      <c r="H11" s="19">
        <f t="shared" si="0"/>
        <v>7.8</v>
      </c>
      <c r="I11" s="24">
        <f t="shared" si="1"/>
        <v>7.8</v>
      </c>
      <c r="J11" s="1"/>
      <c r="K11" s="94" t="s">
        <v>11</v>
      </c>
      <c r="L11" s="95"/>
      <c r="M11" s="27">
        <f>I25+M9</f>
        <v>102.96531166666666</v>
      </c>
      <c r="N11" s="1"/>
      <c r="O11" s="1"/>
      <c r="P11" s="1"/>
    </row>
    <row r="12" spans="1:16" ht="21" customHeight="1">
      <c r="A12" s="1"/>
      <c r="B12" s="13">
        <v>4</v>
      </c>
      <c r="C12" s="31" t="s">
        <v>48</v>
      </c>
      <c r="D12" s="22">
        <v>20</v>
      </c>
      <c r="E12" s="16">
        <v>0.06</v>
      </c>
      <c r="F12" s="17">
        <f t="shared" si="2"/>
        <v>21.2</v>
      </c>
      <c r="G12" s="23">
        <v>220</v>
      </c>
      <c r="H12" s="19">
        <f t="shared" si="0"/>
        <v>4.4000000000000004</v>
      </c>
      <c r="I12" s="24">
        <f t="shared" si="1"/>
        <v>4.6639999999999997</v>
      </c>
      <c r="J12" s="1"/>
      <c r="K12" s="28"/>
      <c r="L12" s="29"/>
      <c r="M12" s="30"/>
      <c r="N12" s="1"/>
      <c r="O12" s="1"/>
      <c r="P12" s="1"/>
    </row>
    <row r="13" spans="1:16" ht="21" customHeight="1">
      <c r="A13" s="1"/>
      <c r="B13" s="13">
        <v>5</v>
      </c>
      <c r="C13" s="31" t="s">
        <v>42</v>
      </c>
      <c r="D13" s="15">
        <v>10</v>
      </c>
      <c r="E13" s="16">
        <v>0.05</v>
      </c>
      <c r="F13" s="17">
        <f t="shared" ref="F13:F17" si="3">D13*E13+D13</f>
        <v>10.5</v>
      </c>
      <c r="G13" s="18">
        <v>280</v>
      </c>
      <c r="H13" s="19">
        <f t="shared" ref="H13:H16" si="4">D13/1000*G13</f>
        <v>2.8000000000000003</v>
      </c>
      <c r="I13" s="24">
        <f t="shared" ref="I13:I16" si="5">F13/1000*G13</f>
        <v>2.9400000000000004</v>
      </c>
      <c r="J13" s="1"/>
      <c r="K13" s="96" t="s">
        <v>12</v>
      </c>
      <c r="L13" s="96"/>
      <c r="M13" s="96"/>
      <c r="N13" s="1"/>
      <c r="O13" s="1"/>
      <c r="P13" s="1"/>
    </row>
    <row r="14" spans="1:16" ht="21" customHeight="1">
      <c r="A14" s="1"/>
      <c r="B14" s="13">
        <v>6</v>
      </c>
      <c r="C14" s="14" t="s">
        <v>30</v>
      </c>
      <c r="D14" s="22">
        <v>10</v>
      </c>
      <c r="E14" s="16">
        <v>0.03</v>
      </c>
      <c r="F14" s="17">
        <f t="shared" si="3"/>
        <v>10.3</v>
      </c>
      <c r="G14" s="23">
        <f>'ПФ 1'!M9</f>
        <v>500.06666666666666</v>
      </c>
      <c r="H14" s="19">
        <f t="shared" si="4"/>
        <v>5.0006666666666666</v>
      </c>
      <c r="I14" s="24">
        <f t="shared" si="5"/>
        <v>5.1506866666666671</v>
      </c>
      <c r="J14" s="1"/>
      <c r="K14" s="97" t="s">
        <v>13</v>
      </c>
      <c r="L14" s="98"/>
      <c r="M14" s="32">
        <f>M11/M16</f>
        <v>0.36773325595238093</v>
      </c>
      <c r="N14" s="1"/>
      <c r="O14" s="1"/>
      <c r="P14" s="1"/>
    </row>
    <row r="15" spans="1:16" ht="21" customHeight="1">
      <c r="A15" s="1"/>
      <c r="B15" s="13">
        <v>7</v>
      </c>
      <c r="C15" s="31" t="s">
        <v>43</v>
      </c>
      <c r="D15" s="22">
        <v>25</v>
      </c>
      <c r="E15" s="16"/>
      <c r="F15" s="17">
        <f t="shared" si="3"/>
        <v>25</v>
      </c>
      <c r="G15" s="23">
        <v>160</v>
      </c>
      <c r="H15" s="19">
        <f t="shared" si="4"/>
        <v>4</v>
      </c>
      <c r="I15" s="24">
        <f t="shared" si="5"/>
        <v>4</v>
      </c>
      <c r="J15" s="1"/>
      <c r="K15" s="99" t="s">
        <v>14</v>
      </c>
      <c r="L15" s="90"/>
      <c r="M15" s="33">
        <f>M16-M11</f>
        <v>177.03468833333335</v>
      </c>
      <c r="N15" s="1"/>
      <c r="O15" s="1"/>
      <c r="P15" s="1"/>
    </row>
    <row r="16" spans="1:16" ht="21" customHeight="1">
      <c r="A16" s="1"/>
      <c r="B16" s="13">
        <v>8</v>
      </c>
      <c r="C16" s="14" t="s">
        <v>35</v>
      </c>
      <c r="D16" s="22">
        <v>25</v>
      </c>
      <c r="E16" s="16"/>
      <c r="F16" s="17">
        <f t="shared" si="3"/>
        <v>25</v>
      </c>
      <c r="G16" s="23">
        <f>'ПФ 2'!M9</f>
        <v>257.22500000000002</v>
      </c>
      <c r="H16" s="19">
        <f t="shared" si="4"/>
        <v>6.4306250000000009</v>
      </c>
      <c r="I16" s="24">
        <f t="shared" si="5"/>
        <v>6.4306250000000009</v>
      </c>
      <c r="J16" s="1"/>
      <c r="K16" s="85" t="s">
        <v>15</v>
      </c>
      <c r="L16" s="86"/>
      <c r="M16" s="34">
        <v>280</v>
      </c>
      <c r="N16" s="1"/>
      <c r="O16" s="1"/>
      <c r="P16" s="1"/>
    </row>
    <row r="17" spans="1:16" ht="21" customHeight="1">
      <c r="A17" s="1"/>
      <c r="B17" s="13">
        <v>9</v>
      </c>
      <c r="C17" s="35" t="s">
        <v>49</v>
      </c>
      <c r="D17" s="22">
        <v>15</v>
      </c>
      <c r="E17" s="16">
        <v>0.1</v>
      </c>
      <c r="F17" s="17">
        <f t="shared" si="3"/>
        <v>16.5</v>
      </c>
      <c r="G17" s="23">
        <v>280</v>
      </c>
      <c r="H17" s="19">
        <f t="shared" ref="H17:H18" si="6">D17/1000*G17</f>
        <v>4.2</v>
      </c>
      <c r="I17" s="24">
        <f t="shared" ref="I17:I18" si="7">F17/1000*G17</f>
        <v>4.62</v>
      </c>
      <c r="J17" s="1"/>
      <c r="K17" s="1"/>
      <c r="L17" s="1"/>
      <c r="M17" s="1"/>
      <c r="N17" s="1"/>
      <c r="O17" s="1"/>
      <c r="P17" s="1"/>
    </row>
    <row r="18" spans="1:16" ht="21" customHeight="1">
      <c r="A18" s="1"/>
      <c r="B18" s="13">
        <v>11</v>
      </c>
      <c r="C18" s="31"/>
      <c r="D18" s="22"/>
      <c r="E18" s="16"/>
      <c r="F18" s="17"/>
      <c r="G18" s="23"/>
      <c r="H18" s="19">
        <f t="shared" si="6"/>
        <v>0</v>
      </c>
      <c r="I18" s="24">
        <f t="shared" si="7"/>
        <v>0</v>
      </c>
      <c r="J18" s="1"/>
      <c r="K18" s="87" t="s">
        <v>16</v>
      </c>
      <c r="L18" s="88"/>
      <c r="M18" s="89"/>
      <c r="N18" s="1"/>
      <c r="O18" s="1"/>
      <c r="P18" s="1"/>
    </row>
    <row r="19" spans="1:16" ht="21" customHeight="1">
      <c r="A19" s="1"/>
      <c r="B19" s="13">
        <v>12</v>
      </c>
      <c r="C19" s="82"/>
      <c r="D19" s="83"/>
      <c r="E19" s="44"/>
      <c r="F19" s="44"/>
      <c r="G19" s="44"/>
      <c r="H19" s="44"/>
      <c r="I19" s="81"/>
      <c r="J19" s="1"/>
      <c r="K19" s="90" t="s">
        <v>17</v>
      </c>
      <c r="L19" s="90"/>
      <c r="M19" s="36">
        <v>0.37</v>
      </c>
      <c r="N19" s="1"/>
      <c r="O19" s="1"/>
      <c r="P19" s="1"/>
    </row>
    <row r="20" spans="1:16" ht="21" customHeight="1">
      <c r="A20" s="1"/>
      <c r="B20" s="13">
        <v>14</v>
      </c>
      <c r="C20" s="31" t="s">
        <v>40</v>
      </c>
      <c r="D20" s="22">
        <v>1</v>
      </c>
      <c r="E20" s="16"/>
      <c r="F20" s="17"/>
      <c r="G20" s="23">
        <v>19</v>
      </c>
      <c r="H20" s="19">
        <f t="shared" ref="H20:H21" si="8">D20/1000*G20</f>
        <v>1.9E-2</v>
      </c>
      <c r="I20" s="24">
        <f t="shared" ref="I20:I21" si="9">F20/1000*G20</f>
        <v>0</v>
      </c>
      <c r="J20" s="1"/>
      <c r="K20" s="90" t="s">
        <v>18</v>
      </c>
      <c r="L20" s="90"/>
      <c r="M20" s="37">
        <f>SUM(D10)*M19</f>
        <v>44.4</v>
      </c>
      <c r="N20" s="1"/>
      <c r="O20" s="1"/>
      <c r="P20" s="1"/>
    </row>
    <row r="21" spans="1:16" ht="21" customHeight="1">
      <c r="A21" s="1"/>
      <c r="B21" s="13">
        <v>15</v>
      </c>
      <c r="C21" s="31" t="s">
        <v>45</v>
      </c>
      <c r="D21" s="22">
        <v>0.2</v>
      </c>
      <c r="E21" s="16"/>
      <c r="F21" s="17"/>
      <c r="G21" s="23">
        <v>1000</v>
      </c>
      <c r="H21" s="19">
        <f t="shared" si="8"/>
        <v>0.2</v>
      </c>
      <c r="I21" s="24">
        <f t="shared" si="9"/>
        <v>0</v>
      </c>
      <c r="J21" s="1"/>
      <c r="K21" s="91" t="s">
        <v>19</v>
      </c>
      <c r="L21" s="91"/>
      <c r="M21" s="38">
        <f>D25-M20</f>
        <v>302.8</v>
      </c>
      <c r="N21" s="1"/>
      <c r="O21" s="1"/>
      <c r="P21" s="1"/>
    </row>
    <row r="22" spans="1:16" ht="21" customHeight="1">
      <c r="A22" s="1"/>
      <c r="B22" s="13">
        <v>16</v>
      </c>
      <c r="C22" s="31" t="s">
        <v>46</v>
      </c>
      <c r="D22" s="22">
        <v>1</v>
      </c>
      <c r="E22" s="16"/>
      <c r="F22" s="17"/>
      <c r="G22" s="23">
        <v>1.1000000000000001</v>
      </c>
      <c r="H22" s="19">
        <f>G22</f>
        <v>1.1000000000000001</v>
      </c>
      <c r="I22" s="24">
        <f>G22</f>
        <v>1.1000000000000001</v>
      </c>
      <c r="J22" s="1"/>
      <c r="K22" s="39"/>
      <c r="L22" s="40"/>
      <c r="M22" s="1"/>
      <c r="N22" s="1"/>
      <c r="O22" s="1"/>
      <c r="P22" s="1"/>
    </row>
    <row r="23" spans="1:16" ht="18" customHeight="1">
      <c r="A23" s="1"/>
      <c r="B23" s="13">
        <v>20</v>
      </c>
      <c r="C23" s="41"/>
      <c r="D23" s="42"/>
      <c r="E23" s="43"/>
      <c r="F23" s="44"/>
      <c r="G23" s="45"/>
      <c r="H23" s="46"/>
      <c r="I23" s="47"/>
      <c r="J23" s="1"/>
      <c r="K23" s="39"/>
      <c r="L23" s="40"/>
      <c r="M23" s="1"/>
      <c r="N23" s="1"/>
      <c r="O23" s="1"/>
      <c r="P23" s="1"/>
    </row>
    <row r="24" spans="1:16" ht="5" customHeight="1">
      <c r="A24" s="1"/>
      <c r="B24" s="48"/>
      <c r="C24" s="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ht="20" customHeight="1">
      <c r="A25" s="1"/>
      <c r="B25" s="1"/>
      <c r="C25" s="49" t="s">
        <v>20</v>
      </c>
      <c r="D25" s="50">
        <f>SUM(D9:D23)</f>
        <v>347.2</v>
      </c>
      <c r="E25" s="51"/>
      <c r="F25" s="51"/>
      <c r="G25" s="52"/>
      <c r="H25" s="53">
        <f>SUM(H9:H23)</f>
        <v>96.850291666666678</v>
      </c>
      <c r="I25" s="53">
        <f>SUM(I9:I23)</f>
        <v>98.86531166666667</v>
      </c>
      <c r="J25" s="1"/>
      <c r="K25" s="1"/>
      <c r="L25" s="1"/>
      <c r="M25" s="1"/>
      <c r="N25" s="1"/>
      <c r="O25" s="1"/>
      <c r="P25" s="1"/>
    </row>
    <row r="26" spans="1:16" s="57" customFormat="1" ht="19">
      <c r="A26" s="2"/>
      <c r="B26" s="2"/>
      <c r="C26" s="54" t="s">
        <v>21</v>
      </c>
      <c r="D26" s="55"/>
      <c r="E26" s="55"/>
      <c r="F26" s="56"/>
      <c r="G26" s="55"/>
      <c r="H26" s="56"/>
      <c r="I26" s="54" t="s">
        <v>22</v>
      </c>
      <c r="J26" s="2"/>
      <c r="K26" s="2"/>
      <c r="L26" s="2"/>
      <c r="M26" s="2"/>
      <c r="N26" s="2"/>
      <c r="O26" s="2"/>
      <c r="P26" s="2"/>
    </row>
    <row r="27" spans="1:16">
      <c r="A27" s="1"/>
      <c r="B27" s="1"/>
      <c r="C27" s="58"/>
      <c r="D27" s="59"/>
      <c r="E27" s="59"/>
      <c r="F27" s="60"/>
      <c r="G27" s="60"/>
      <c r="H27" s="60"/>
      <c r="I27" s="60"/>
      <c r="J27" s="1"/>
      <c r="K27" s="1"/>
      <c r="L27" s="1"/>
      <c r="M27" s="1"/>
      <c r="N27" s="1"/>
      <c r="O27" s="1"/>
      <c r="P27" s="1"/>
    </row>
    <row r="28" spans="1:16" ht="16" customHeight="1">
      <c r="A28" s="1"/>
      <c r="B28" s="1"/>
      <c r="C28" s="84" t="s">
        <v>44</v>
      </c>
      <c r="D28" s="84"/>
      <c r="E28" s="84"/>
      <c r="F28" s="84"/>
      <c r="G28" s="61"/>
      <c r="H28" s="61"/>
      <c r="I28" s="61"/>
      <c r="J28" s="61"/>
      <c r="K28" s="62"/>
      <c r="L28" s="62"/>
      <c r="M28" s="62"/>
      <c r="N28" s="1"/>
      <c r="O28" s="1"/>
      <c r="P28" s="1"/>
    </row>
    <row r="29" spans="1:16" ht="16" customHeight="1">
      <c r="A29" s="1"/>
      <c r="B29" s="1"/>
      <c r="C29" s="84"/>
      <c r="D29" s="84"/>
      <c r="E29" s="84"/>
      <c r="F29" s="84"/>
      <c r="G29" s="61"/>
      <c r="H29" s="61"/>
      <c r="I29" s="61"/>
      <c r="J29" s="61"/>
      <c r="K29" s="62"/>
      <c r="L29" s="62"/>
      <c r="M29" s="62"/>
      <c r="N29" s="1"/>
      <c r="O29" s="1"/>
      <c r="P29" s="1"/>
    </row>
    <row r="30" spans="1:16" ht="26" customHeight="1">
      <c r="A30" s="1"/>
      <c r="B30" s="1"/>
      <c r="C30" s="84"/>
      <c r="D30" s="84"/>
      <c r="E30" s="84"/>
      <c r="F30" s="84"/>
      <c r="G30" s="61"/>
      <c r="H30" s="61"/>
      <c r="I30" s="61"/>
      <c r="J30" s="61"/>
      <c r="K30" s="62"/>
      <c r="L30" s="62"/>
      <c r="M30" s="62"/>
      <c r="N30" s="1"/>
      <c r="O30" s="1"/>
      <c r="P30" s="1"/>
    </row>
    <row r="31" spans="1:16" ht="16" customHeight="1">
      <c r="A31" s="1"/>
      <c r="B31" s="1"/>
      <c r="C31" s="84"/>
      <c r="D31" s="84"/>
      <c r="E31" s="84"/>
      <c r="F31" s="84"/>
      <c r="G31" s="61"/>
      <c r="H31" s="61"/>
      <c r="I31" s="61"/>
      <c r="J31" s="61"/>
      <c r="K31" s="62"/>
      <c r="L31" s="62"/>
      <c r="M31" s="62"/>
      <c r="N31" s="1"/>
      <c r="O31" s="1"/>
      <c r="P31" s="1"/>
    </row>
    <row r="32" spans="1:16" ht="35" customHeight="1">
      <c r="A32" s="1"/>
      <c r="B32" s="1"/>
      <c r="C32" s="84"/>
      <c r="D32" s="84"/>
      <c r="E32" s="84"/>
      <c r="F32" s="84"/>
      <c r="G32" s="61"/>
      <c r="I32" s="61"/>
      <c r="J32" s="61"/>
      <c r="K32" s="62"/>
      <c r="L32" s="62"/>
      <c r="M32" s="62"/>
      <c r="N32" s="1"/>
      <c r="O32" s="1"/>
      <c r="P32" s="1"/>
    </row>
    <row r="33" spans="1:16" ht="29" customHeight="1">
      <c r="A33" s="1"/>
      <c r="B33" s="1"/>
      <c r="C33" s="84"/>
      <c r="D33" s="84"/>
      <c r="E33" s="84"/>
      <c r="F33" s="84"/>
      <c r="G33" s="61"/>
      <c r="H33" s="61"/>
      <c r="I33" s="61"/>
      <c r="J33" s="61"/>
      <c r="K33" s="62"/>
      <c r="L33" s="62"/>
      <c r="M33" s="62"/>
      <c r="N33" s="1"/>
      <c r="O33" s="1"/>
      <c r="P33" s="1"/>
    </row>
    <row r="34" spans="1:16" ht="16" customHeight="1">
      <c r="A34" s="1"/>
      <c r="B34" s="1"/>
      <c r="C34" s="63"/>
      <c r="D34" s="63"/>
      <c r="E34" s="63"/>
      <c r="F34" s="63"/>
      <c r="G34" s="61"/>
      <c r="H34" s="61"/>
      <c r="I34" s="61"/>
      <c r="J34" s="61"/>
      <c r="K34" s="62"/>
      <c r="L34" s="62"/>
      <c r="M34" s="62"/>
      <c r="N34" s="1"/>
      <c r="O34" s="1"/>
      <c r="P34" s="1"/>
    </row>
    <row r="35" spans="1:16" ht="16" customHeight="1">
      <c r="A35" s="1"/>
      <c r="B35" s="1"/>
      <c r="C35" s="84" t="s">
        <v>50</v>
      </c>
      <c r="D35" s="84"/>
      <c r="E35" s="84"/>
      <c r="F35" s="84"/>
      <c r="G35" s="1"/>
      <c r="H35" s="1"/>
      <c r="I35" s="1"/>
      <c r="J35" s="1"/>
      <c r="K35" s="1"/>
      <c r="L35" s="1"/>
      <c r="M35" s="1"/>
      <c r="N35" s="1"/>
      <c r="O35" s="1"/>
      <c r="P35" s="1"/>
    </row>
    <row r="36" spans="1:16" ht="16" customHeight="1">
      <c r="A36" s="1"/>
      <c r="B36" s="1"/>
      <c r="C36" s="84"/>
      <c r="D36" s="84"/>
      <c r="E36" s="84"/>
      <c r="F36" s="84"/>
      <c r="G36" s="1"/>
      <c r="H36" s="1"/>
      <c r="I36" s="1"/>
      <c r="J36" s="1"/>
      <c r="K36" s="1"/>
      <c r="L36" s="1"/>
      <c r="M36" s="1"/>
      <c r="N36" s="1"/>
      <c r="O36" s="1"/>
      <c r="P36" s="1"/>
    </row>
    <row r="37" spans="1:16" ht="16" customHeight="1">
      <c r="A37" s="1"/>
      <c r="B37" s="1"/>
      <c r="C37" s="84"/>
      <c r="D37" s="84"/>
      <c r="E37" s="84"/>
      <c r="F37" s="84"/>
      <c r="G37" s="1"/>
      <c r="H37" s="1"/>
      <c r="I37" s="1"/>
      <c r="J37" s="1"/>
      <c r="K37" s="1"/>
      <c r="L37" s="1"/>
      <c r="M37" s="1"/>
      <c r="N37" s="1"/>
      <c r="O37" s="1"/>
      <c r="P37" s="1"/>
    </row>
    <row r="38" spans="1:16" ht="16" customHeight="1">
      <c r="A38" s="1"/>
      <c r="B38" s="1"/>
      <c r="C38" s="84"/>
      <c r="D38" s="84"/>
      <c r="E38" s="84"/>
      <c r="F38" s="84"/>
      <c r="G38" s="1"/>
      <c r="H38" s="1"/>
      <c r="I38" s="1"/>
      <c r="J38" s="1"/>
      <c r="K38" s="1"/>
      <c r="L38" s="1"/>
      <c r="M38" s="1"/>
      <c r="N38" s="1"/>
      <c r="O38" s="1"/>
      <c r="P38" s="1"/>
    </row>
    <row r="39" spans="1:16" ht="16" customHeight="1">
      <c r="A39" s="1"/>
      <c r="B39" s="1"/>
      <c r="C39" s="84"/>
      <c r="D39" s="84"/>
      <c r="E39" s="84"/>
      <c r="F39" s="84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 ht="16" customHeight="1">
      <c r="B40" s="1"/>
      <c r="C40" s="84"/>
      <c r="D40" s="84"/>
      <c r="E40" s="84"/>
      <c r="F40" s="84"/>
      <c r="G40" s="1"/>
      <c r="H40" s="1"/>
      <c r="I40" s="1"/>
      <c r="J40" s="1"/>
      <c r="K40" s="1"/>
      <c r="L40" s="1"/>
      <c r="M40" s="1"/>
      <c r="N40" s="1"/>
      <c r="O40" s="1"/>
      <c r="P40" s="1"/>
    </row>
    <row r="41" spans="1:16" ht="16" customHeight="1">
      <c r="B41" s="1"/>
      <c r="C41" s="84"/>
      <c r="D41" s="84"/>
      <c r="E41" s="84"/>
      <c r="F41" s="84"/>
      <c r="G41" s="1"/>
      <c r="H41" s="1"/>
      <c r="I41" s="1"/>
      <c r="J41" s="1"/>
      <c r="K41" s="1"/>
      <c r="L41" s="1"/>
      <c r="M41" s="1"/>
      <c r="N41" s="1"/>
      <c r="O41" s="1"/>
      <c r="P41" s="1"/>
    </row>
    <row r="42" spans="1:16" ht="16" customHeight="1">
      <c r="B42" s="1"/>
      <c r="C42" s="84"/>
      <c r="D42" s="84"/>
      <c r="E42" s="84"/>
      <c r="F42" s="84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 ht="16" customHeight="1">
      <c r="B43" s="1"/>
      <c r="C43" s="63"/>
      <c r="D43" s="63"/>
      <c r="E43" s="63"/>
      <c r="F43" s="63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 ht="16" customHeight="1">
      <c r="B44" s="1"/>
      <c r="C44" s="63"/>
      <c r="D44" s="63"/>
      <c r="E44" s="63"/>
      <c r="F44" s="63"/>
      <c r="G44" s="1"/>
      <c r="H44" s="1"/>
      <c r="I44" s="1"/>
      <c r="J44" s="1"/>
      <c r="K44" s="1"/>
      <c r="L44" s="1"/>
      <c r="M44" s="1"/>
      <c r="N44" s="1"/>
      <c r="O44" s="1"/>
      <c r="P44" s="1"/>
    </row>
    <row r="45" spans="1:16" ht="16" customHeight="1">
      <c r="B45" s="1"/>
      <c r="C45" s="63"/>
      <c r="D45" s="63"/>
      <c r="E45" s="63"/>
      <c r="F45" s="63"/>
      <c r="G45" s="1"/>
      <c r="H45" s="1"/>
      <c r="I45" s="1"/>
      <c r="J45" s="1"/>
      <c r="K45" s="1"/>
      <c r="L45" s="1"/>
      <c r="M45" s="1"/>
      <c r="N45" s="1"/>
      <c r="O45" s="1"/>
      <c r="P45" s="1"/>
    </row>
    <row r="46" spans="1:16" ht="16" customHeight="1">
      <c r="B46" s="1"/>
      <c r="C46" s="63"/>
      <c r="D46" s="63"/>
      <c r="E46" s="63"/>
      <c r="F46" s="63"/>
      <c r="G46" s="1"/>
      <c r="H46" s="1"/>
      <c r="I46" s="1"/>
      <c r="J46" s="1"/>
      <c r="K46" s="1"/>
      <c r="L46" s="1"/>
      <c r="M46" s="1"/>
      <c r="N46" s="1"/>
      <c r="O46" s="1"/>
      <c r="P46" s="1"/>
    </row>
    <row r="47" spans="1:16" ht="16" customHeight="1">
      <c r="B47" s="1"/>
      <c r="C47" s="63"/>
      <c r="D47" s="63"/>
      <c r="E47" s="63"/>
      <c r="F47" s="63"/>
      <c r="G47" s="1"/>
      <c r="H47" s="1"/>
      <c r="I47" s="1"/>
      <c r="J47" s="1"/>
      <c r="K47" s="1"/>
      <c r="L47" s="1"/>
      <c r="M47" s="1"/>
      <c r="N47" s="1"/>
      <c r="O47" s="1"/>
      <c r="P47" s="1"/>
    </row>
    <row r="48" spans="1:16" ht="16" customHeight="1">
      <c r="B48" s="1"/>
      <c r="C48" s="63"/>
      <c r="D48" s="63"/>
      <c r="E48" s="63"/>
      <c r="F48" s="63"/>
      <c r="G48" s="1"/>
      <c r="H48" s="1"/>
      <c r="I48" s="1"/>
      <c r="J48" s="1"/>
      <c r="K48" s="1"/>
      <c r="L48" s="1"/>
      <c r="M48" s="1"/>
      <c r="N48" s="1"/>
      <c r="O48" s="1"/>
      <c r="P48" s="1"/>
    </row>
    <row r="49" spans="2:16" ht="16" customHeight="1">
      <c r="B49" s="1"/>
      <c r="C49" s="63"/>
      <c r="D49" s="63"/>
      <c r="E49" s="63"/>
      <c r="F49" s="63"/>
      <c r="G49" s="1"/>
      <c r="H49" s="1"/>
      <c r="I49" s="1"/>
      <c r="J49" s="1"/>
      <c r="K49" s="1"/>
      <c r="L49" s="1"/>
      <c r="M49" s="1"/>
      <c r="N49" s="1"/>
      <c r="O49" s="1"/>
      <c r="P49" s="1"/>
    </row>
    <row r="50" spans="2:16" ht="16" customHeight="1">
      <c r="B50" s="1"/>
      <c r="C50" s="63"/>
      <c r="D50" s="63"/>
      <c r="E50" s="63"/>
      <c r="F50" s="63"/>
      <c r="G50" s="1"/>
      <c r="H50" s="1"/>
      <c r="I50" s="1"/>
      <c r="J50" s="1"/>
      <c r="K50" s="1"/>
      <c r="L50" s="1"/>
      <c r="M50" s="1"/>
      <c r="N50" s="1"/>
      <c r="O50" s="1"/>
      <c r="P50" s="1"/>
    </row>
    <row r="51" spans="2:16" ht="16" customHeight="1">
      <c r="B51" s="1"/>
      <c r="C51" s="63"/>
      <c r="D51" s="63"/>
      <c r="E51" s="63"/>
      <c r="F51" s="63"/>
      <c r="G51" s="1"/>
      <c r="H51" s="1"/>
      <c r="I51" s="1"/>
      <c r="J51" s="1"/>
      <c r="K51" s="1"/>
      <c r="L51" s="1"/>
      <c r="M51" s="1"/>
      <c r="N51" s="1"/>
      <c r="O51" s="1"/>
      <c r="P51" s="1"/>
    </row>
    <row r="52" spans="2:16" ht="16" customHeight="1">
      <c r="B52" s="1"/>
      <c r="C52" s="63"/>
      <c r="D52" s="63"/>
      <c r="E52" s="63"/>
      <c r="F52" s="63"/>
      <c r="G52" s="1"/>
      <c r="H52" s="1"/>
      <c r="I52" s="1"/>
      <c r="J52" s="1"/>
      <c r="K52" s="1"/>
      <c r="L52" s="1"/>
      <c r="M52" s="1"/>
      <c r="N52" s="1"/>
      <c r="O52" s="1"/>
      <c r="P52" s="1"/>
    </row>
    <row r="53" spans="2:16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</row>
    <row r="54" spans="2:16">
      <c r="C54" s="64"/>
      <c r="D54" s="65"/>
      <c r="E54" s="65"/>
      <c r="F54" s="65"/>
      <c r="G54" s="65"/>
    </row>
    <row r="57" spans="2:16" ht="16" customHeight="1"/>
    <row r="58" spans="2:16" ht="16" customHeight="1"/>
    <row r="59" spans="2:16" ht="16" customHeight="1"/>
    <row r="60" spans="2:16" ht="16" customHeight="1"/>
    <row r="61" spans="2:16" ht="16" customHeight="1"/>
    <row r="62" spans="2:16" ht="16" customHeight="1"/>
    <row r="63" spans="2:16" ht="16" customHeight="1"/>
    <row r="64" spans="2:16" ht="16" customHeight="1"/>
    <row r="65" ht="16" customHeight="1"/>
    <row r="66" ht="16" customHeight="1"/>
    <row r="67" ht="16" customHeight="1"/>
    <row r="68" ht="16" customHeight="1"/>
    <row r="69" ht="16" customHeight="1"/>
    <row r="70" ht="16" customHeight="1"/>
    <row r="71" ht="16" customHeight="1"/>
    <row r="72" ht="16" customHeight="1"/>
    <row r="73" ht="16" customHeight="1"/>
    <row r="74" ht="16" customHeight="1"/>
  </sheetData>
  <mergeCells count="19">
    <mergeCell ref="K15:L15"/>
    <mergeCell ref="C2:G3"/>
    <mergeCell ref="C4:G4"/>
    <mergeCell ref="C5:G6"/>
    <mergeCell ref="K5:M5"/>
    <mergeCell ref="K6:M6"/>
    <mergeCell ref="K8:M8"/>
    <mergeCell ref="K9:L9"/>
    <mergeCell ref="K10:L10"/>
    <mergeCell ref="K11:L11"/>
    <mergeCell ref="K13:M13"/>
    <mergeCell ref="K14:L14"/>
    <mergeCell ref="C28:F33"/>
    <mergeCell ref="C35:F42"/>
    <mergeCell ref="K16:L16"/>
    <mergeCell ref="K18:M18"/>
    <mergeCell ref="K19:L19"/>
    <mergeCell ref="K20:L20"/>
    <mergeCell ref="K21:L21"/>
  </mergeCells>
  <hyperlinks>
    <hyperlink ref="K6" r:id="rId1" display="Открыть сайт" xr:uid="{A6298CB7-E2EF-FD4D-8190-1DFAED679479}"/>
    <hyperlink ref="K5" r:id="rId2" display="Группа Facebook" xr:uid="{54A8FA55-091A-0B43-B62A-06A6AAC0AE21}"/>
    <hyperlink ref="C14" location="'ПФ 1'!A1" display="Маринованный лук" xr:uid="{A5E3CD00-AC59-D142-9641-65620583FFD7}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0091B-68DF-B646-98E1-2DC100B09D40}">
  <sheetPr>
    <tabColor rgb="FFFFC000"/>
  </sheetPr>
  <dimension ref="A1:P44"/>
  <sheetViews>
    <sheetView topLeftCell="A3" workbookViewId="0">
      <selection activeCell="A3" sqref="A1:XFD1048576"/>
    </sheetView>
  </sheetViews>
  <sheetFormatPr baseColWidth="10" defaultColWidth="15.1640625" defaultRowHeight="16"/>
  <cols>
    <col min="1" max="2" width="3.1640625" customWidth="1"/>
    <col min="3" max="3" width="48.5" customWidth="1"/>
    <col min="4" max="4" width="11.33203125" customWidth="1"/>
    <col min="5" max="5" width="10" customWidth="1"/>
    <col min="6" max="6" width="10.33203125" customWidth="1"/>
    <col min="7" max="7" width="12.83203125" customWidth="1"/>
    <col min="8" max="9" width="9.6640625" customWidth="1"/>
    <col min="10" max="10" width="6.33203125" customWidth="1"/>
    <col min="11" max="11" width="7.5" customWidth="1"/>
    <col min="12" max="12" width="24.1640625" customWidth="1"/>
    <col min="13" max="13" width="11.1640625" customWidth="1"/>
    <col min="14" max="24" width="7.5" customWidth="1"/>
  </cols>
  <sheetData>
    <row r="1" spans="1:16" ht="19">
      <c r="A1" s="1"/>
      <c r="B1" s="1"/>
      <c r="C1" s="2"/>
      <c r="D1" s="1"/>
      <c r="E1" s="1"/>
      <c r="F1" s="1"/>
      <c r="G1" s="1"/>
      <c r="H1" s="2"/>
      <c r="I1" s="1"/>
      <c r="J1" s="1"/>
      <c r="K1" s="2"/>
      <c r="L1" s="1"/>
      <c r="M1" s="1"/>
      <c r="N1" s="1"/>
      <c r="O1" s="1"/>
      <c r="P1" s="1"/>
    </row>
    <row r="2" spans="1:16" ht="21">
      <c r="A2" s="1"/>
      <c r="B2" s="1"/>
      <c r="C2" s="100" t="s">
        <v>23</v>
      </c>
      <c r="D2" s="100"/>
      <c r="E2" s="100"/>
      <c r="F2" s="100"/>
      <c r="G2" s="100"/>
      <c r="H2" s="2"/>
      <c r="I2" s="1"/>
      <c r="J2" s="1"/>
      <c r="K2" s="3"/>
      <c r="L2" s="1"/>
      <c r="M2" s="1"/>
      <c r="N2" s="1"/>
      <c r="O2" s="1"/>
      <c r="P2" s="1"/>
    </row>
    <row r="3" spans="1:16" ht="21">
      <c r="A3" s="1"/>
      <c r="B3" s="1"/>
      <c r="C3" s="100"/>
      <c r="D3" s="100"/>
      <c r="E3" s="100"/>
      <c r="F3" s="100"/>
      <c r="G3" s="100"/>
      <c r="H3" s="2"/>
      <c r="I3" s="1"/>
      <c r="J3" s="1"/>
      <c r="K3" s="3"/>
      <c r="L3" s="66"/>
      <c r="M3" s="1"/>
      <c r="N3" s="1"/>
      <c r="O3" s="1"/>
      <c r="P3" s="1"/>
    </row>
    <row r="4" spans="1:16" ht="7" customHeight="1">
      <c r="A4" s="1"/>
      <c r="B4" s="1"/>
      <c r="C4" s="101"/>
      <c r="D4" s="102"/>
      <c r="E4" s="102"/>
      <c r="F4" s="102"/>
      <c r="G4" s="102"/>
      <c r="H4" s="4"/>
      <c r="I4" s="1"/>
      <c r="J4" s="1"/>
      <c r="L4" s="66"/>
      <c r="M4" s="1"/>
      <c r="N4" s="1"/>
      <c r="O4" s="1"/>
      <c r="P4" s="1"/>
    </row>
    <row r="5" spans="1:16" ht="20">
      <c r="A5" s="1"/>
      <c r="B5" s="1"/>
      <c r="C5" s="120" t="s">
        <v>30</v>
      </c>
      <c r="D5" s="121"/>
      <c r="E5" s="121"/>
      <c r="F5" s="121"/>
      <c r="G5" s="122"/>
      <c r="H5" s="1"/>
      <c r="I5" s="1"/>
      <c r="J5" s="1"/>
      <c r="K5" s="109" t="s">
        <v>1</v>
      </c>
      <c r="L5" s="109"/>
      <c r="M5" s="109"/>
      <c r="N5" s="1"/>
      <c r="O5" s="1"/>
      <c r="P5" s="1"/>
    </row>
    <row r="6" spans="1:16" ht="20">
      <c r="A6" s="1"/>
      <c r="B6" s="1"/>
      <c r="C6" s="123"/>
      <c r="D6" s="124"/>
      <c r="E6" s="124"/>
      <c r="F6" s="124"/>
      <c r="G6" s="125"/>
      <c r="H6" s="1"/>
      <c r="I6" s="1"/>
      <c r="J6" s="1"/>
      <c r="K6" s="110" t="s">
        <v>2</v>
      </c>
      <c r="L6" s="110"/>
      <c r="M6" s="110"/>
      <c r="N6" s="1"/>
      <c r="O6" s="1"/>
      <c r="P6" s="1"/>
    </row>
    <row r="7" spans="1:16" ht="19" customHeight="1">
      <c r="A7" s="1"/>
      <c r="B7" s="1"/>
      <c r="C7" s="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9">
      <c r="A8" s="1"/>
      <c r="B8" s="1"/>
      <c r="C8" s="67" t="s">
        <v>3</v>
      </c>
      <c r="D8" s="68" t="s">
        <v>4</v>
      </c>
      <c r="E8" s="69" t="s">
        <v>5</v>
      </c>
      <c r="F8" s="70" t="s">
        <v>6</v>
      </c>
      <c r="G8" s="10" t="s">
        <v>7</v>
      </c>
      <c r="H8" s="71" t="s">
        <v>4</v>
      </c>
      <c r="I8" s="72" t="s">
        <v>6</v>
      </c>
      <c r="J8" s="1"/>
      <c r="K8" s="126" t="s">
        <v>8</v>
      </c>
      <c r="L8" s="127"/>
      <c r="M8" s="128"/>
      <c r="N8" s="1"/>
      <c r="O8" s="1"/>
      <c r="P8" s="1"/>
    </row>
    <row r="9" spans="1:16" ht="20">
      <c r="A9" s="1"/>
      <c r="B9" s="13">
        <v>1</v>
      </c>
      <c r="C9" s="26" t="s">
        <v>29</v>
      </c>
      <c r="D9" s="15">
        <v>100</v>
      </c>
      <c r="E9" s="16"/>
      <c r="F9" s="17">
        <f>D9*E9+D9</f>
        <v>100</v>
      </c>
      <c r="G9" s="18">
        <v>1000</v>
      </c>
      <c r="H9" s="19">
        <f t="shared" ref="H9:H10" si="0">D9/1000*G9</f>
        <v>100</v>
      </c>
      <c r="I9" s="20">
        <f t="shared" ref="I9:I10" si="1">F9/1000*G9</f>
        <v>100</v>
      </c>
      <c r="J9" s="1"/>
      <c r="K9" s="115" t="s">
        <v>24</v>
      </c>
      <c r="L9" s="116"/>
      <c r="M9" s="73">
        <f>M12/M17*1000</f>
        <v>500.06666666666666</v>
      </c>
      <c r="N9" s="1"/>
      <c r="O9" s="1"/>
      <c r="P9" s="1"/>
    </row>
    <row r="10" spans="1:16" ht="20">
      <c r="A10" s="1"/>
      <c r="B10" s="13">
        <v>2</v>
      </c>
      <c r="C10" s="26" t="s">
        <v>28</v>
      </c>
      <c r="D10" s="22">
        <v>100</v>
      </c>
      <c r="E10" s="16"/>
      <c r="F10" s="17">
        <f t="shared" ref="F10:F12" si="2">D10*E10+D10</f>
        <v>100</v>
      </c>
      <c r="G10" s="23">
        <v>299</v>
      </c>
      <c r="H10" s="19">
        <f t="shared" si="0"/>
        <v>29.900000000000002</v>
      </c>
      <c r="I10" s="24">
        <f t="shared" si="1"/>
        <v>29.900000000000002</v>
      </c>
      <c r="J10" s="1"/>
      <c r="K10" s="92" t="s">
        <v>25</v>
      </c>
      <c r="L10" s="93"/>
      <c r="M10" s="74">
        <f>SUM(I9:I19)+M11</f>
        <v>148.4</v>
      </c>
      <c r="N10" s="1"/>
      <c r="O10" s="1"/>
      <c r="P10" s="1"/>
    </row>
    <row r="11" spans="1:16" ht="20">
      <c r="A11" s="1"/>
      <c r="B11" s="13">
        <v>3</v>
      </c>
      <c r="C11" s="26" t="s">
        <v>27</v>
      </c>
      <c r="D11" s="15">
        <v>100</v>
      </c>
      <c r="E11" s="16"/>
      <c r="F11" s="17">
        <f t="shared" si="2"/>
        <v>100</v>
      </c>
      <c r="G11" s="18">
        <v>50</v>
      </c>
      <c r="H11" s="19">
        <f t="shared" ref="H11:H12" si="3">D11/1000*G11</f>
        <v>5</v>
      </c>
      <c r="I11" s="24">
        <f t="shared" ref="I11:I12" si="4">F11/1000*G11</f>
        <v>5</v>
      </c>
      <c r="J11" s="1"/>
      <c r="K11" s="115" t="s">
        <v>10</v>
      </c>
      <c r="L11" s="116"/>
      <c r="M11" s="75">
        <f>H21-I21</f>
        <v>-1.6200000000000045</v>
      </c>
      <c r="N11" s="1"/>
      <c r="O11" s="1"/>
      <c r="P11" s="1"/>
    </row>
    <row r="12" spans="1:16" ht="20">
      <c r="A12" s="1"/>
      <c r="B12" s="13">
        <v>4</v>
      </c>
      <c r="C12" s="26" t="s">
        <v>31</v>
      </c>
      <c r="D12" s="22">
        <v>300</v>
      </c>
      <c r="E12" s="16">
        <v>0.12</v>
      </c>
      <c r="F12" s="17">
        <f t="shared" si="2"/>
        <v>336</v>
      </c>
      <c r="G12" s="23">
        <v>45</v>
      </c>
      <c r="H12" s="19">
        <f t="shared" si="3"/>
        <v>13.5</v>
      </c>
      <c r="I12" s="24">
        <f t="shared" si="4"/>
        <v>15.120000000000001</v>
      </c>
      <c r="J12" s="1"/>
      <c r="K12" s="94" t="s">
        <v>11</v>
      </c>
      <c r="L12" s="95"/>
      <c r="M12" s="76">
        <f>M10-M11</f>
        <v>150.02000000000001</v>
      </c>
      <c r="N12" s="1"/>
      <c r="O12" s="1"/>
      <c r="P12" s="1"/>
    </row>
    <row r="13" spans="1:16" ht="21">
      <c r="A13" s="1"/>
      <c r="B13" s="13">
        <v>5</v>
      </c>
      <c r="C13" s="31"/>
      <c r="D13" s="15"/>
      <c r="E13" s="16"/>
      <c r="F13" s="17"/>
      <c r="G13" s="18"/>
      <c r="H13" s="19"/>
      <c r="I13" s="24"/>
      <c r="J13" s="1"/>
      <c r="K13" s="28"/>
      <c r="L13" s="29"/>
      <c r="M13" s="30"/>
      <c r="N13" s="1"/>
      <c r="O13" s="1"/>
      <c r="P13" s="1"/>
    </row>
    <row r="14" spans="1:16" ht="21">
      <c r="A14" s="1"/>
      <c r="B14" s="13">
        <v>6</v>
      </c>
      <c r="C14" s="31"/>
      <c r="D14" s="22"/>
      <c r="E14" s="16"/>
      <c r="F14" s="17"/>
      <c r="G14" s="23"/>
      <c r="H14" s="19"/>
      <c r="I14" s="24"/>
      <c r="J14" s="1"/>
      <c r="K14" s="117" t="s">
        <v>26</v>
      </c>
      <c r="L14" s="118"/>
      <c r="M14" s="119"/>
      <c r="N14" s="1"/>
      <c r="O14" s="1"/>
      <c r="P14" s="1"/>
    </row>
    <row r="15" spans="1:16" ht="21">
      <c r="A15" s="1"/>
      <c r="B15" s="13">
        <v>7</v>
      </c>
      <c r="C15" s="31"/>
      <c r="D15" s="15"/>
      <c r="E15" s="16"/>
      <c r="F15" s="17"/>
      <c r="G15" s="18"/>
      <c r="H15" s="19"/>
      <c r="I15" s="24"/>
      <c r="J15" s="1"/>
      <c r="K15" s="90" t="s">
        <v>17</v>
      </c>
      <c r="L15" s="90"/>
      <c r="M15" s="77">
        <v>0</v>
      </c>
      <c r="N15" s="1"/>
      <c r="O15" s="1"/>
      <c r="P15" s="1"/>
    </row>
    <row r="16" spans="1:16" ht="21">
      <c r="A16" s="1"/>
      <c r="B16" s="13">
        <v>8</v>
      </c>
      <c r="C16" s="31"/>
      <c r="D16" s="22"/>
      <c r="E16" s="16"/>
      <c r="F16" s="17"/>
      <c r="G16" s="23"/>
      <c r="H16" s="19"/>
      <c r="I16" s="24"/>
      <c r="J16" s="1"/>
      <c r="K16" s="90" t="s">
        <v>18</v>
      </c>
      <c r="L16" s="90"/>
      <c r="M16" s="78">
        <f>D9*M15</f>
        <v>0</v>
      </c>
      <c r="N16" s="1"/>
      <c r="O16" s="1"/>
      <c r="P16" s="1"/>
    </row>
    <row r="17" spans="1:16" ht="21">
      <c r="A17" s="1"/>
      <c r="B17" s="13">
        <v>9</v>
      </c>
      <c r="C17" s="31"/>
      <c r="D17" s="15"/>
      <c r="E17" s="16"/>
      <c r="F17" s="17"/>
      <c r="G17" s="18"/>
      <c r="H17" s="19"/>
      <c r="I17" s="24"/>
      <c r="J17" s="1"/>
      <c r="K17" s="113" t="s">
        <v>19</v>
      </c>
      <c r="L17" s="113"/>
      <c r="M17" s="79">
        <v>300</v>
      </c>
      <c r="N17" s="1"/>
      <c r="O17" s="1"/>
      <c r="P17" s="1"/>
    </row>
    <row r="18" spans="1:16" ht="21">
      <c r="A18" s="1"/>
      <c r="B18" s="13">
        <v>10</v>
      </c>
      <c r="C18" s="35"/>
      <c r="D18" s="22"/>
      <c r="E18" s="16"/>
      <c r="F18" s="17"/>
      <c r="G18" s="23"/>
      <c r="H18" s="19"/>
      <c r="I18" s="24"/>
      <c r="J18" s="1"/>
      <c r="K18" s="1"/>
      <c r="L18" s="1"/>
      <c r="M18" s="1"/>
      <c r="N18" s="1"/>
      <c r="O18" s="1"/>
      <c r="P18" s="1"/>
    </row>
    <row r="19" spans="1:16" ht="18" customHeight="1">
      <c r="A19" s="1"/>
      <c r="B19" s="13">
        <v>20</v>
      </c>
      <c r="C19" s="41"/>
      <c r="D19" s="42"/>
      <c r="E19" s="43"/>
      <c r="F19" s="44"/>
      <c r="G19" s="45"/>
      <c r="H19" s="46"/>
      <c r="I19" s="47"/>
      <c r="J19" s="1"/>
      <c r="K19" s="39"/>
      <c r="L19" s="40"/>
      <c r="M19" s="1"/>
      <c r="N19" s="1"/>
      <c r="O19" s="1"/>
      <c r="P19" s="1"/>
    </row>
    <row r="20" spans="1:16" ht="5" customHeight="1">
      <c r="A20" s="1"/>
      <c r="B20" s="48"/>
      <c r="C20" s="5"/>
      <c r="D20" s="1"/>
      <c r="E20" s="1"/>
      <c r="F20" s="1"/>
      <c r="G20" s="1"/>
      <c r="H20" s="1"/>
      <c r="I20" s="1"/>
      <c r="J20" s="1"/>
      <c r="K20" s="39"/>
      <c r="L20" s="40"/>
      <c r="M20" s="1"/>
      <c r="N20" s="1"/>
      <c r="O20" s="1"/>
      <c r="P20" s="1"/>
    </row>
    <row r="21" spans="1:16" ht="30" customHeight="1">
      <c r="A21" s="1"/>
      <c r="B21" s="1"/>
      <c r="C21" s="49" t="s">
        <v>20</v>
      </c>
      <c r="D21" s="50">
        <f>SUM(D9:D19)</f>
        <v>600</v>
      </c>
      <c r="E21" s="51"/>
      <c r="F21" s="51"/>
      <c r="G21" s="52"/>
      <c r="H21" s="53">
        <f>SUM(H9:H19)</f>
        <v>148.4</v>
      </c>
      <c r="I21" s="53">
        <f>SUM(I9:I19)</f>
        <v>150.02000000000001</v>
      </c>
      <c r="J21" s="1"/>
      <c r="K21" s="1"/>
      <c r="L21" s="1"/>
      <c r="M21" s="1"/>
      <c r="N21" s="1"/>
      <c r="O21" s="1"/>
      <c r="P21" s="1"/>
    </row>
    <row r="22" spans="1:16" s="57" customFormat="1" ht="19">
      <c r="A22" s="2"/>
      <c r="B22" s="2"/>
      <c r="C22" s="56" t="s">
        <v>21</v>
      </c>
      <c r="D22" s="55"/>
      <c r="E22" s="55"/>
      <c r="F22" s="56"/>
      <c r="G22" s="55"/>
      <c r="H22" s="56"/>
      <c r="I22" s="56"/>
      <c r="J22" s="2"/>
      <c r="K22" s="2"/>
      <c r="L22" s="2"/>
      <c r="M22" s="2"/>
      <c r="N22" s="1"/>
      <c r="O22" s="1"/>
      <c r="P22" s="1"/>
    </row>
    <row r="23" spans="1:16">
      <c r="A23" s="1"/>
      <c r="B23" s="1"/>
      <c r="C23" s="58"/>
      <c r="D23" s="59"/>
      <c r="E23" s="59"/>
      <c r="F23" s="60"/>
      <c r="G23" s="60"/>
      <c r="H23" s="60"/>
      <c r="I23" s="60"/>
      <c r="J23" s="1"/>
      <c r="K23" s="1"/>
      <c r="L23" s="1"/>
      <c r="M23" s="1"/>
      <c r="N23" s="1"/>
      <c r="O23" s="1"/>
      <c r="P23" s="1"/>
    </row>
    <row r="24" spans="1:16" ht="16" customHeight="1">
      <c r="A24" s="1"/>
      <c r="B24" s="1"/>
      <c r="C24" s="114" t="s">
        <v>32</v>
      </c>
      <c r="D24" s="114"/>
      <c r="E24" s="114"/>
      <c r="F24" s="114"/>
      <c r="G24" s="114"/>
      <c r="H24" s="114"/>
      <c r="I24" s="114"/>
      <c r="J24" s="80"/>
      <c r="K24" s="80"/>
      <c r="L24" s="80"/>
      <c r="M24" s="80"/>
      <c r="N24" s="1"/>
      <c r="O24" s="1"/>
      <c r="P24" s="1"/>
    </row>
    <row r="25" spans="1:16" ht="16" customHeight="1">
      <c r="A25" s="1"/>
      <c r="B25" s="1"/>
      <c r="C25" s="114"/>
      <c r="D25" s="114"/>
      <c r="E25" s="114"/>
      <c r="F25" s="114"/>
      <c r="G25" s="114"/>
      <c r="H25" s="114"/>
      <c r="I25" s="114"/>
      <c r="J25" s="80"/>
      <c r="K25" s="80"/>
      <c r="L25" s="80"/>
      <c r="M25" s="80"/>
      <c r="N25" s="1"/>
      <c r="O25" s="1"/>
      <c r="P25" s="1"/>
    </row>
    <row r="26" spans="1:16" ht="88" customHeight="1">
      <c r="A26" s="1"/>
      <c r="B26" s="1"/>
      <c r="C26" s="114"/>
      <c r="D26" s="114"/>
      <c r="E26" s="114"/>
      <c r="F26" s="114"/>
      <c r="G26" s="114"/>
      <c r="H26" s="114"/>
      <c r="I26" s="114"/>
      <c r="J26" s="80"/>
      <c r="K26" s="80"/>
      <c r="L26" s="80"/>
      <c r="M26" s="80"/>
      <c r="N26" s="1"/>
      <c r="O26" s="1"/>
      <c r="P26" s="1"/>
    </row>
    <row r="27" spans="1:16" ht="50" customHeight="1">
      <c r="A27" s="1"/>
      <c r="B27" s="1"/>
      <c r="C27" s="114"/>
      <c r="D27" s="114"/>
      <c r="E27" s="114"/>
      <c r="F27" s="114"/>
      <c r="G27" s="114"/>
      <c r="H27" s="114"/>
      <c r="I27" s="114"/>
      <c r="J27" s="80"/>
      <c r="K27" s="80"/>
      <c r="L27" s="80"/>
      <c r="M27" s="80"/>
      <c r="N27" s="1"/>
      <c r="O27" s="1"/>
      <c r="P27" s="1"/>
    </row>
    <row r="28" spans="1:16" ht="16" customHeight="1">
      <c r="A28" s="1"/>
      <c r="B28" s="1"/>
      <c r="C28" s="114"/>
      <c r="D28" s="114"/>
      <c r="E28" s="114"/>
      <c r="F28" s="114"/>
      <c r="G28" s="114"/>
      <c r="H28" s="114"/>
      <c r="I28" s="114"/>
      <c r="J28" s="80"/>
      <c r="K28" s="80"/>
      <c r="L28" s="80"/>
      <c r="M28" s="80"/>
      <c r="N28" s="1"/>
      <c r="O28" s="1"/>
      <c r="P28" s="1"/>
    </row>
    <row r="29" spans="1:16" ht="16" customHeight="1">
      <c r="A29" s="1"/>
      <c r="B29" s="1"/>
      <c r="C29" s="114"/>
      <c r="D29" s="114"/>
      <c r="E29" s="114"/>
      <c r="F29" s="114"/>
      <c r="G29" s="114"/>
      <c r="H29" s="114"/>
      <c r="I29" s="114"/>
      <c r="J29" s="80"/>
      <c r="K29" s="80"/>
      <c r="L29" s="80"/>
      <c r="M29" s="80"/>
      <c r="N29" s="1"/>
      <c r="O29" s="1"/>
      <c r="P29" s="1"/>
    </row>
    <row r="30" spans="1:16" ht="29" customHeight="1">
      <c r="A30" s="1"/>
      <c r="B30" s="1"/>
      <c r="C30" s="114"/>
      <c r="D30" s="114"/>
      <c r="E30" s="114"/>
      <c r="F30" s="114"/>
      <c r="G30" s="114"/>
      <c r="H30" s="114"/>
      <c r="I30" s="114"/>
      <c r="J30" s="80"/>
      <c r="K30" s="80"/>
      <c r="L30" s="80"/>
      <c r="M30" s="80"/>
      <c r="N30" s="1"/>
      <c r="O30" s="1"/>
      <c r="P30" s="1"/>
    </row>
    <row r="31" spans="1:16" ht="16" customHeight="1">
      <c r="A31" s="1"/>
      <c r="B31" s="1"/>
      <c r="C31" s="114"/>
      <c r="D31" s="114"/>
      <c r="E31" s="114"/>
      <c r="F31" s="114"/>
      <c r="G31" s="114"/>
      <c r="H31" s="114"/>
      <c r="I31" s="114"/>
      <c r="J31" s="80"/>
      <c r="K31" s="80"/>
      <c r="L31" s="80"/>
      <c r="M31" s="80"/>
      <c r="N31" s="1"/>
      <c r="O31" s="1"/>
      <c r="P31" s="1"/>
    </row>
    <row r="32" spans="1:16" ht="16" customHeight="1">
      <c r="A32" s="1"/>
      <c r="B32" s="1"/>
      <c r="C32" s="114"/>
      <c r="D32" s="114"/>
      <c r="E32" s="114"/>
      <c r="F32" s="114"/>
      <c r="G32" s="114"/>
      <c r="H32" s="114"/>
      <c r="I32" s="114"/>
      <c r="J32" s="80"/>
      <c r="K32" s="80"/>
      <c r="L32" s="80"/>
      <c r="M32" s="80"/>
      <c r="N32" s="1"/>
      <c r="O32" s="1"/>
      <c r="P32" s="1"/>
    </row>
    <row r="33" spans="1:16" ht="16" customHeight="1">
      <c r="A33" s="1"/>
      <c r="B33" s="1"/>
      <c r="C33" s="114"/>
      <c r="D33" s="114"/>
      <c r="E33" s="114"/>
      <c r="F33" s="114"/>
      <c r="G33" s="114"/>
      <c r="H33" s="114"/>
      <c r="I33" s="114"/>
      <c r="J33" s="1"/>
      <c r="K33" s="1"/>
      <c r="L33" s="1"/>
      <c r="M33" s="1"/>
      <c r="N33" s="1"/>
      <c r="O33" s="1"/>
      <c r="P33" s="1"/>
    </row>
    <row r="34" spans="1:16" ht="16" customHeight="1">
      <c r="A34" s="1"/>
      <c r="B34" s="1"/>
      <c r="C34" s="114"/>
      <c r="D34" s="114"/>
      <c r="E34" s="114"/>
      <c r="F34" s="114"/>
      <c r="G34" s="114"/>
      <c r="H34" s="114"/>
      <c r="I34" s="114"/>
      <c r="J34" s="1"/>
      <c r="K34" s="1"/>
      <c r="L34" s="1"/>
      <c r="M34" s="1"/>
      <c r="N34" s="1"/>
      <c r="O34" s="1"/>
      <c r="P34" s="1"/>
    </row>
    <row r="35" spans="1:16" ht="16" customHeight="1">
      <c r="A35" s="1"/>
      <c r="B35" s="1"/>
      <c r="C35" s="114"/>
      <c r="D35" s="114"/>
      <c r="E35" s="114"/>
      <c r="F35" s="114"/>
      <c r="G35" s="114"/>
      <c r="H35" s="114"/>
      <c r="I35" s="114"/>
      <c r="J35" s="1"/>
      <c r="K35" s="1"/>
      <c r="L35" s="1"/>
      <c r="M35" s="1"/>
      <c r="N35" s="1"/>
      <c r="O35" s="1"/>
      <c r="P35" s="1"/>
    </row>
    <row r="36" spans="1:16" ht="43" customHeight="1">
      <c r="A36" s="1"/>
      <c r="B36" s="1"/>
      <c r="C36" s="114"/>
      <c r="D36" s="114"/>
      <c r="E36" s="114"/>
      <c r="F36" s="114"/>
      <c r="G36" s="114"/>
      <c r="H36" s="114"/>
      <c r="I36" s="114"/>
      <c r="J36" s="1"/>
      <c r="K36" s="1"/>
      <c r="L36" s="1"/>
      <c r="M36" s="1"/>
      <c r="N36" s="1"/>
      <c r="O36" s="1"/>
      <c r="P36" s="1"/>
    </row>
    <row r="37" spans="1:16" ht="16" customHeight="1">
      <c r="A37" s="1"/>
      <c r="B37" s="1"/>
      <c r="C37" s="114"/>
      <c r="D37" s="114"/>
      <c r="E37" s="114"/>
      <c r="F37" s="114"/>
      <c r="G37" s="114"/>
      <c r="H37" s="114"/>
      <c r="I37" s="114"/>
      <c r="J37" s="1"/>
      <c r="K37" s="1"/>
      <c r="L37" s="1"/>
      <c r="M37" s="1"/>
      <c r="N37" s="1"/>
      <c r="O37" s="1"/>
      <c r="P37" s="1"/>
    </row>
    <row r="38" spans="1:16" ht="16" customHeight="1">
      <c r="A38" s="1"/>
      <c r="B38" s="1"/>
      <c r="C38" s="114"/>
      <c r="D38" s="114"/>
      <c r="E38" s="114"/>
      <c r="F38" s="114"/>
      <c r="G38" s="114"/>
      <c r="H38" s="114"/>
      <c r="I38" s="114"/>
      <c r="J38" s="1"/>
      <c r="K38" s="1"/>
      <c r="L38" s="1"/>
      <c r="M38" s="1"/>
      <c r="N38" s="1"/>
      <c r="O38" s="1"/>
      <c r="P38" s="1"/>
    </row>
    <row r="39" spans="1:16" ht="16" customHeight="1">
      <c r="A39" s="1"/>
      <c r="B39" s="1"/>
      <c r="C39" s="114"/>
      <c r="D39" s="114"/>
      <c r="E39" s="114"/>
      <c r="F39" s="114"/>
      <c r="G39" s="114"/>
      <c r="H39" s="114"/>
      <c r="I39" s="114"/>
      <c r="J39" s="1"/>
      <c r="K39" s="1"/>
      <c r="L39" s="1"/>
      <c r="M39" s="1"/>
      <c r="N39" s="1"/>
      <c r="O39" s="1"/>
      <c r="P39" s="1"/>
    </row>
    <row r="40" spans="1:16" ht="16" customHeight="1">
      <c r="A40" s="1"/>
      <c r="B40" s="1"/>
      <c r="C40" s="114"/>
      <c r="D40" s="114"/>
      <c r="E40" s="114"/>
      <c r="F40" s="114"/>
      <c r="G40" s="114"/>
      <c r="H40" s="114"/>
      <c r="I40" s="114"/>
      <c r="J40" s="1"/>
      <c r="K40" s="1"/>
      <c r="L40" s="1"/>
      <c r="M40" s="1"/>
      <c r="N40" s="1"/>
      <c r="O40" s="1"/>
      <c r="P40" s="1"/>
    </row>
    <row r="41" spans="1:16" ht="16" customHeight="1">
      <c r="A41" s="1"/>
      <c r="B41" s="1"/>
      <c r="C41" s="114"/>
      <c r="D41" s="114"/>
      <c r="E41" s="114"/>
      <c r="F41" s="114"/>
      <c r="G41" s="114"/>
      <c r="H41" s="114"/>
      <c r="I41" s="114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</sheetData>
  <mergeCells count="15">
    <mergeCell ref="K8:M8"/>
    <mergeCell ref="C2:G3"/>
    <mergeCell ref="C4:G4"/>
    <mergeCell ref="C5:G6"/>
    <mergeCell ref="K5:M5"/>
    <mergeCell ref="K6:M6"/>
    <mergeCell ref="K16:L16"/>
    <mergeCell ref="K17:L17"/>
    <mergeCell ref="C24:I41"/>
    <mergeCell ref="K9:L9"/>
    <mergeCell ref="K10:L10"/>
    <mergeCell ref="K11:L11"/>
    <mergeCell ref="K12:L12"/>
    <mergeCell ref="K14:M14"/>
    <mergeCell ref="K15:L15"/>
  </mergeCells>
  <hyperlinks>
    <hyperlink ref="K6" r:id="rId1" display="Открыть сайт" xr:uid="{ED3EB9F4-60F8-3F4A-BD80-4F09D0D2B125}"/>
    <hyperlink ref="K5" r:id="rId2" display="Группа Facebook" xr:uid="{34802666-520B-A940-8364-66208D004E0F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22CBF-F486-FE46-BEAD-A32F74C2C495}">
  <sheetPr>
    <tabColor rgb="FFFFC000"/>
  </sheetPr>
  <dimension ref="A1:P44"/>
  <sheetViews>
    <sheetView workbookViewId="0">
      <selection activeCell="C24" sqref="C24:I41"/>
    </sheetView>
  </sheetViews>
  <sheetFormatPr baseColWidth="10" defaultColWidth="15.1640625" defaultRowHeight="16"/>
  <cols>
    <col min="1" max="2" width="3.1640625" customWidth="1"/>
    <col min="3" max="3" width="48.5" customWidth="1"/>
    <col min="4" max="4" width="11.33203125" customWidth="1"/>
    <col min="5" max="5" width="10" customWidth="1"/>
    <col min="6" max="6" width="10.33203125" customWidth="1"/>
    <col min="7" max="7" width="12.83203125" customWidth="1"/>
    <col min="8" max="9" width="9.6640625" customWidth="1"/>
    <col min="10" max="10" width="6.33203125" customWidth="1"/>
    <col min="11" max="11" width="7.5" customWidth="1"/>
    <col min="12" max="12" width="24.1640625" customWidth="1"/>
    <col min="13" max="13" width="11.1640625" customWidth="1"/>
    <col min="14" max="24" width="7.5" customWidth="1"/>
  </cols>
  <sheetData>
    <row r="1" spans="1:16" ht="19">
      <c r="A1" s="1"/>
      <c r="B1" s="1"/>
      <c r="C1" s="2"/>
      <c r="D1" s="1"/>
      <c r="E1" s="1"/>
      <c r="F1" s="1"/>
      <c r="G1" s="1"/>
      <c r="H1" s="2"/>
      <c r="I1" s="1"/>
      <c r="J1" s="1"/>
      <c r="K1" s="2"/>
      <c r="L1" s="1"/>
      <c r="M1" s="1"/>
      <c r="N1" s="1"/>
      <c r="O1" s="1"/>
      <c r="P1" s="1"/>
    </row>
    <row r="2" spans="1:16" ht="21">
      <c r="A2" s="1"/>
      <c r="B2" s="1"/>
      <c r="C2" s="100" t="s">
        <v>23</v>
      </c>
      <c r="D2" s="100"/>
      <c r="E2" s="100"/>
      <c r="F2" s="100"/>
      <c r="G2" s="100"/>
      <c r="H2" s="2"/>
      <c r="I2" s="1"/>
      <c r="J2" s="1"/>
      <c r="K2" s="3"/>
      <c r="L2" s="1"/>
      <c r="M2" s="1"/>
      <c r="N2" s="1"/>
      <c r="O2" s="1"/>
      <c r="P2" s="1"/>
    </row>
    <row r="3" spans="1:16" ht="21">
      <c r="A3" s="1"/>
      <c r="B3" s="1"/>
      <c r="C3" s="100"/>
      <c r="D3" s="100"/>
      <c r="E3" s="100"/>
      <c r="F3" s="100"/>
      <c r="G3" s="100"/>
      <c r="H3" s="2"/>
      <c r="I3" s="1"/>
      <c r="J3" s="1"/>
      <c r="K3" s="3"/>
      <c r="L3" s="66"/>
      <c r="M3" s="1"/>
      <c r="N3" s="1"/>
      <c r="O3" s="1"/>
      <c r="P3" s="1"/>
    </row>
    <row r="4" spans="1:16" ht="7" customHeight="1">
      <c r="A4" s="1"/>
      <c r="B4" s="1"/>
      <c r="C4" s="101"/>
      <c r="D4" s="102"/>
      <c r="E4" s="102"/>
      <c r="F4" s="102"/>
      <c r="G4" s="102"/>
      <c r="H4" s="4"/>
      <c r="I4" s="1"/>
      <c r="J4" s="1"/>
      <c r="L4" s="66"/>
      <c r="M4" s="1"/>
      <c r="N4" s="1"/>
      <c r="O4" s="1"/>
      <c r="P4" s="1"/>
    </row>
    <row r="5" spans="1:16" ht="20">
      <c r="A5" s="1"/>
      <c r="B5" s="1"/>
      <c r="C5" s="120" t="s">
        <v>35</v>
      </c>
      <c r="D5" s="121"/>
      <c r="E5" s="121"/>
      <c r="F5" s="121"/>
      <c r="G5" s="122"/>
      <c r="H5" s="1"/>
      <c r="I5" s="1"/>
      <c r="J5" s="1"/>
      <c r="K5" s="109" t="s">
        <v>1</v>
      </c>
      <c r="L5" s="109"/>
      <c r="M5" s="109"/>
      <c r="N5" s="1"/>
      <c r="O5" s="1"/>
      <c r="P5" s="1"/>
    </row>
    <row r="6" spans="1:16" ht="20">
      <c r="A6" s="1"/>
      <c r="B6" s="1"/>
      <c r="C6" s="123"/>
      <c r="D6" s="124"/>
      <c r="E6" s="124"/>
      <c r="F6" s="124"/>
      <c r="G6" s="125"/>
      <c r="H6" s="1"/>
      <c r="I6" s="1"/>
      <c r="J6" s="1"/>
      <c r="K6" s="110" t="s">
        <v>2</v>
      </c>
      <c r="L6" s="110"/>
      <c r="M6" s="110"/>
      <c r="N6" s="1"/>
      <c r="O6" s="1"/>
      <c r="P6" s="1"/>
    </row>
    <row r="7" spans="1:16" ht="19" customHeight="1">
      <c r="A7" s="1"/>
      <c r="B7" s="1"/>
      <c r="C7" s="5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6" ht="19">
      <c r="A8" s="1"/>
      <c r="B8" s="1"/>
      <c r="C8" s="67" t="s">
        <v>3</v>
      </c>
      <c r="D8" s="68" t="s">
        <v>4</v>
      </c>
      <c r="E8" s="69" t="s">
        <v>5</v>
      </c>
      <c r="F8" s="70" t="s">
        <v>6</v>
      </c>
      <c r="G8" s="10" t="s">
        <v>7</v>
      </c>
      <c r="H8" s="71" t="s">
        <v>4</v>
      </c>
      <c r="I8" s="72" t="s">
        <v>6</v>
      </c>
      <c r="J8" s="1"/>
      <c r="K8" s="126" t="s">
        <v>8</v>
      </c>
      <c r="L8" s="127"/>
      <c r="M8" s="128"/>
      <c r="N8" s="1"/>
      <c r="O8" s="1"/>
      <c r="P8" s="1"/>
    </row>
    <row r="9" spans="1:16" ht="20">
      <c r="A9" s="1"/>
      <c r="B9" s="13">
        <v>1</v>
      </c>
      <c r="C9" s="26" t="s">
        <v>36</v>
      </c>
      <c r="D9" s="15">
        <v>1000</v>
      </c>
      <c r="E9" s="16"/>
      <c r="F9" s="17">
        <f>D9*E9+D9</f>
        <v>1000</v>
      </c>
      <c r="G9" s="18">
        <v>230</v>
      </c>
      <c r="H9" s="19">
        <f t="shared" ref="H9:H12" si="0">D9/1000*G9</f>
        <v>230</v>
      </c>
      <c r="I9" s="20">
        <f t="shared" ref="I9:I12" si="1">F9/1000*G9</f>
        <v>230</v>
      </c>
      <c r="J9" s="1"/>
      <c r="K9" s="115" t="s">
        <v>24</v>
      </c>
      <c r="L9" s="116"/>
      <c r="M9" s="73">
        <f>M12/M17*1000</f>
        <v>257.22500000000002</v>
      </c>
      <c r="N9" s="1"/>
      <c r="O9" s="1"/>
      <c r="P9" s="1"/>
    </row>
    <row r="10" spans="1:16" ht="20">
      <c r="A10" s="1"/>
      <c r="B10" s="13">
        <v>2</v>
      </c>
      <c r="C10" s="26" t="s">
        <v>37</v>
      </c>
      <c r="D10" s="22">
        <v>7</v>
      </c>
      <c r="E10" s="16"/>
      <c r="F10" s="17">
        <f t="shared" ref="F10:F13" si="2">D10*E10+D10</f>
        <v>7</v>
      </c>
      <c r="G10" s="23">
        <v>500</v>
      </c>
      <c r="H10" s="19">
        <f t="shared" si="0"/>
        <v>3.5</v>
      </c>
      <c r="I10" s="24">
        <f t="shared" si="1"/>
        <v>3.5</v>
      </c>
      <c r="J10" s="1"/>
      <c r="K10" s="92" t="s">
        <v>25</v>
      </c>
      <c r="L10" s="93"/>
      <c r="M10" s="74">
        <f>SUM(I9:I19)+M11</f>
        <v>255.785</v>
      </c>
      <c r="N10" s="1"/>
      <c r="O10" s="1"/>
      <c r="P10" s="1"/>
    </row>
    <row r="11" spans="1:16" ht="20">
      <c r="A11" s="1"/>
      <c r="B11" s="13">
        <v>3</v>
      </c>
      <c r="C11" s="26" t="s">
        <v>38</v>
      </c>
      <c r="D11" s="15">
        <v>20</v>
      </c>
      <c r="E11" s="16"/>
      <c r="F11" s="17">
        <f t="shared" si="2"/>
        <v>20</v>
      </c>
      <c r="G11" s="18">
        <v>500</v>
      </c>
      <c r="H11" s="19">
        <f t="shared" si="0"/>
        <v>10</v>
      </c>
      <c r="I11" s="24">
        <f t="shared" si="1"/>
        <v>10</v>
      </c>
      <c r="J11" s="1"/>
      <c r="K11" s="115" t="s">
        <v>10</v>
      </c>
      <c r="L11" s="116"/>
      <c r="M11" s="75">
        <f>H21-I21</f>
        <v>-1.4400000000000261</v>
      </c>
      <c r="N11" s="1"/>
      <c r="O11" s="1"/>
      <c r="P11" s="1"/>
    </row>
    <row r="12" spans="1:16" ht="20">
      <c r="A12" s="1"/>
      <c r="B12" s="13">
        <v>4</v>
      </c>
      <c r="C12" s="26" t="s">
        <v>39</v>
      </c>
      <c r="D12" s="22">
        <v>20</v>
      </c>
      <c r="E12" s="16">
        <v>0.12</v>
      </c>
      <c r="F12" s="17">
        <f t="shared" si="2"/>
        <v>22.4</v>
      </c>
      <c r="G12" s="23">
        <v>600</v>
      </c>
      <c r="H12" s="19">
        <f t="shared" si="0"/>
        <v>12</v>
      </c>
      <c r="I12" s="24">
        <f t="shared" si="1"/>
        <v>13.44</v>
      </c>
      <c r="J12" s="1"/>
      <c r="K12" s="94" t="s">
        <v>11</v>
      </c>
      <c r="L12" s="95"/>
      <c r="M12" s="76">
        <f>M10-M11</f>
        <v>257.22500000000002</v>
      </c>
      <c r="N12" s="1"/>
      <c r="O12" s="1"/>
      <c r="P12" s="1"/>
    </row>
    <row r="13" spans="1:16" ht="22">
      <c r="A13" s="1"/>
      <c r="B13" s="13">
        <v>5</v>
      </c>
      <c r="C13" s="31" t="s">
        <v>40</v>
      </c>
      <c r="D13" s="15">
        <v>15</v>
      </c>
      <c r="E13" s="16"/>
      <c r="F13" s="17">
        <f t="shared" si="2"/>
        <v>15</v>
      </c>
      <c r="G13" s="23">
        <v>19</v>
      </c>
      <c r="H13" s="19">
        <f t="shared" ref="H13" si="3">D13/1000*G13</f>
        <v>0.28499999999999998</v>
      </c>
      <c r="I13" s="24">
        <f t="shared" ref="I13" si="4">F13/1000*G13</f>
        <v>0.28499999999999998</v>
      </c>
      <c r="J13" s="1"/>
      <c r="K13" s="28"/>
      <c r="L13" s="29"/>
      <c r="M13" s="30"/>
      <c r="N13" s="1"/>
      <c r="O13" s="1"/>
      <c r="P13" s="1"/>
    </row>
    <row r="14" spans="1:16" ht="21">
      <c r="A14" s="1"/>
      <c r="B14" s="13">
        <v>6</v>
      </c>
      <c r="C14" s="31"/>
      <c r="D14" s="22"/>
      <c r="E14" s="16"/>
      <c r="F14" s="17"/>
      <c r="G14" s="23"/>
      <c r="H14" s="19"/>
      <c r="I14" s="24"/>
      <c r="J14" s="1"/>
      <c r="K14" s="117" t="s">
        <v>26</v>
      </c>
      <c r="L14" s="118"/>
      <c r="M14" s="119"/>
      <c r="N14" s="1"/>
      <c r="O14" s="1"/>
      <c r="P14" s="1"/>
    </row>
    <row r="15" spans="1:16" ht="21">
      <c r="A15" s="1"/>
      <c r="B15" s="13">
        <v>7</v>
      </c>
      <c r="C15" s="31"/>
      <c r="D15" s="15"/>
      <c r="E15" s="16"/>
      <c r="F15" s="17"/>
      <c r="G15" s="18"/>
      <c r="H15" s="19"/>
      <c r="I15" s="24"/>
      <c r="J15" s="1"/>
      <c r="K15" s="90" t="s">
        <v>17</v>
      </c>
      <c r="L15" s="90"/>
      <c r="M15" s="77">
        <v>0</v>
      </c>
      <c r="N15" s="1"/>
      <c r="O15" s="1"/>
      <c r="P15" s="1"/>
    </row>
    <row r="16" spans="1:16" ht="21">
      <c r="A16" s="1"/>
      <c r="B16" s="13">
        <v>8</v>
      </c>
      <c r="C16" s="31"/>
      <c r="D16" s="22"/>
      <c r="E16" s="16"/>
      <c r="F16" s="17"/>
      <c r="G16" s="23"/>
      <c r="H16" s="19"/>
      <c r="I16" s="24"/>
      <c r="J16" s="1"/>
      <c r="K16" s="90" t="s">
        <v>18</v>
      </c>
      <c r="L16" s="90"/>
      <c r="M16" s="78">
        <f>D9*M15</f>
        <v>0</v>
      </c>
      <c r="N16" s="1"/>
      <c r="O16" s="1"/>
      <c r="P16" s="1"/>
    </row>
    <row r="17" spans="1:16" ht="21">
      <c r="A17" s="1"/>
      <c r="B17" s="13">
        <v>9</v>
      </c>
      <c r="C17" s="31"/>
      <c r="D17" s="15"/>
      <c r="E17" s="16"/>
      <c r="F17" s="17"/>
      <c r="G17" s="18"/>
      <c r="H17" s="19"/>
      <c r="I17" s="24"/>
      <c r="J17" s="1"/>
      <c r="K17" s="113" t="s">
        <v>19</v>
      </c>
      <c r="L17" s="113"/>
      <c r="M17" s="79">
        <v>1000</v>
      </c>
      <c r="N17" s="1"/>
      <c r="O17" s="1"/>
      <c r="P17" s="1"/>
    </row>
    <row r="18" spans="1:16" ht="21">
      <c r="A18" s="1"/>
      <c r="B18" s="13">
        <v>10</v>
      </c>
      <c r="C18" s="35"/>
      <c r="D18" s="22"/>
      <c r="E18" s="16"/>
      <c r="F18" s="17"/>
      <c r="G18" s="23"/>
      <c r="H18" s="19"/>
      <c r="I18" s="24"/>
      <c r="J18" s="1"/>
      <c r="K18" s="1"/>
      <c r="L18" s="1"/>
      <c r="M18" s="1"/>
      <c r="N18" s="1"/>
      <c r="O18" s="1"/>
      <c r="P18" s="1"/>
    </row>
    <row r="19" spans="1:16" ht="18" customHeight="1">
      <c r="A19" s="1"/>
      <c r="B19" s="13">
        <v>20</v>
      </c>
      <c r="C19" s="41"/>
      <c r="D19" s="42"/>
      <c r="E19" s="43"/>
      <c r="F19" s="44"/>
      <c r="G19" s="45"/>
      <c r="H19" s="46"/>
      <c r="I19" s="47"/>
      <c r="J19" s="1"/>
      <c r="K19" s="39"/>
      <c r="L19" s="40"/>
      <c r="M19" s="1"/>
      <c r="N19" s="1"/>
      <c r="O19" s="1"/>
      <c r="P19" s="1"/>
    </row>
    <row r="20" spans="1:16" ht="5" customHeight="1">
      <c r="A20" s="1"/>
      <c r="B20" s="48"/>
      <c r="C20" s="5"/>
      <c r="D20" s="1"/>
      <c r="E20" s="1"/>
      <c r="F20" s="1"/>
      <c r="G20" s="1"/>
      <c r="H20" s="1"/>
      <c r="I20" s="1"/>
      <c r="J20" s="1"/>
      <c r="K20" s="39"/>
      <c r="L20" s="40"/>
      <c r="M20" s="1"/>
      <c r="N20" s="1"/>
      <c r="O20" s="1"/>
      <c r="P20" s="1"/>
    </row>
    <row r="21" spans="1:16" ht="30" customHeight="1">
      <c r="A21" s="1"/>
      <c r="B21" s="1"/>
      <c r="C21" s="49" t="s">
        <v>20</v>
      </c>
      <c r="D21" s="50">
        <f>SUM(D9:D19)</f>
        <v>1062</v>
      </c>
      <c r="E21" s="51"/>
      <c r="F21" s="51"/>
      <c r="G21" s="52"/>
      <c r="H21" s="53">
        <f>SUM(H9:H19)</f>
        <v>255.785</v>
      </c>
      <c r="I21" s="53">
        <f>SUM(I9:I19)</f>
        <v>257.22500000000002</v>
      </c>
      <c r="J21" s="1"/>
      <c r="K21" s="1"/>
      <c r="L21" s="1"/>
      <c r="M21" s="1"/>
      <c r="N21" s="1"/>
      <c r="O21" s="1"/>
      <c r="P21" s="1"/>
    </row>
    <row r="22" spans="1:16" s="57" customFormat="1" ht="19">
      <c r="A22" s="2"/>
      <c r="B22" s="2"/>
      <c r="C22" s="56" t="s">
        <v>21</v>
      </c>
      <c r="D22" s="55"/>
      <c r="E22" s="55"/>
      <c r="F22" s="56"/>
      <c r="G22" s="55"/>
      <c r="H22" s="56"/>
      <c r="I22" s="56"/>
      <c r="J22" s="2"/>
      <c r="K22" s="2"/>
      <c r="L22" s="2"/>
      <c r="M22" s="2"/>
      <c r="N22" s="1"/>
      <c r="O22" s="1"/>
      <c r="P22" s="1"/>
    </row>
    <row r="23" spans="1:16">
      <c r="A23" s="1"/>
      <c r="B23" s="1"/>
      <c r="C23" s="58"/>
      <c r="D23" s="59"/>
      <c r="E23" s="59"/>
      <c r="F23" s="60"/>
      <c r="G23" s="60"/>
      <c r="H23" s="60"/>
      <c r="I23" s="60"/>
      <c r="J23" s="1"/>
      <c r="K23" s="1"/>
      <c r="L23" s="1"/>
      <c r="M23" s="1"/>
      <c r="N23" s="1"/>
      <c r="O23" s="1"/>
      <c r="P23" s="1"/>
    </row>
    <row r="24" spans="1:16" ht="16" customHeight="1">
      <c r="A24" s="1"/>
      <c r="B24" s="1"/>
      <c r="C24" s="114" t="s">
        <v>41</v>
      </c>
      <c r="D24" s="114"/>
      <c r="E24" s="114"/>
      <c r="F24" s="114"/>
      <c r="G24" s="114"/>
      <c r="H24" s="114"/>
      <c r="I24" s="114"/>
      <c r="J24" s="80"/>
      <c r="K24" s="80"/>
      <c r="L24" s="80"/>
      <c r="M24" s="80"/>
      <c r="N24" s="1"/>
      <c r="O24" s="1"/>
      <c r="P24" s="1"/>
    </row>
    <row r="25" spans="1:16" ht="16" customHeight="1">
      <c r="A25" s="1"/>
      <c r="B25" s="1"/>
      <c r="C25" s="114"/>
      <c r="D25" s="114"/>
      <c r="E25" s="114"/>
      <c r="F25" s="114"/>
      <c r="G25" s="114"/>
      <c r="H25" s="114"/>
      <c r="I25" s="114"/>
      <c r="J25" s="80"/>
      <c r="K25" s="80"/>
      <c r="L25" s="80"/>
      <c r="M25" s="80"/>
      <c r="N25" s="1"/>
      <c r="O25" s="1"/>
      <c r="P25" s="1"/>
    </row>
    <row r="26" spans="1:16" ht="88" customHeight="1">
      <c r="A26" s="1"/>
      <c r="B26" s="1"/>
      <c r="C26" s="114"/>
      <c r="D26" s="114"/>
      <c r="E26" s="114"/>
      <c r="F26" s="114"/>
      <c r="G26" s="114"/>
      <c r="H26" s="114"/>
      <c r="I26" s="114"/>
      <c r="J26" s="80"/>
      <c r="K26" s="80"/>
      <c r="L26" s="80"/>
      <c r="M26" s="80"/>
      <c r="N26" s="1"/>
      <c r="O26" s="1"/>
      <c r="P26" s="1"/>
    </row>
    <row r="27" spans="1:16" ht="50" customHeight="1">
      <c r="A27" s="1"/>
      <c r="B27" s="1"/>
      <c r="C27" s="114"/>
      <c r="D27" s="114"/>
      <c r="E27" s="114"/>
      <c r="F27" s="114"/>
      <c r="G27" s="114"/>
      <c r="H27" s="114"/>
      <c r="I27" s="114"/>
      <c r="J27" s="80"/>
      <c r="K27" s="80"/>
      <c r="L27" s="80"/>
      <c r="M27" s="80"/>
      <c r="N27" s="1"/>
      <c r="O27" s="1"/>
      <c r="P27" s="1"/>
    </row>
    <row r="28" spans="1:16" ht="16" customHeight="1">
      <c r="A28" s="1"/>
      <c r="B28" s="1"/>
      <c r="C28" s="114"/>
      <c r="D28" s="114"/>
      <c r="E28" s="114"/>
      <c r="F28" s="114"/>
      <c r="G28" s="114"/>
      <c r="H28" s="114"/>
      <c r="I28" s="114"/>
      <c r="J28" s="80"/>
      <c r="K28" s="80"/>
      <c r="L28" s="80"/>
      <c r="M28" s="80"/>
      <c r="N28" s="1"/>
      <c r="O28" s="1"/>
      <c r="P28" s="1"/>
    </row>
    <row r="29" spans="1:16" ht="16" customHeight="1">
      <c r="A29" s="1"/>
      <c r="B29" s="1"/>
      <c r="C29" s="114"/>
      <c r="D29" s="114"/>
      <c r="E29" s="114"/>
      <c r="F29" s="114"/>
      <c r="G29" s="114"/>
      <c r="H29" s="114"/>
      <c r="I29" s="114"/>
      <c r="J29" s="80"/>
      <c r="K29" s="80"/>
      <c r="L29" s="80"/>
      <c r="M29" s="80"/>
      <c r="N29" s="1"/>
      <c r="O29" s="1"/>
      <c r="P29" s="1"/>
    </row>
    <row r="30" spans="1:16" ht="29" customHeight="1">
      <c r="A30" s="1"/>
      <c r="B30" s="1"/>
      <c r="C30" s="114"/>
      <c r="D30" s="114"/>
      <c r="E30" s="114"/>
      <c r="F30" s="114"/>
      <c r="G30" s="114"/>
      <c r="H30" s="114"/>
      <c r="I30" s="114"/>
      <c r="J30" s="80"/>
      <c r="K30" s="80"/>
      <c r="L30" s="80"/>
      <c r="M30" s="80"/>
      <c r="N30" s="1"/>
      <c r="O30" s="1"/>
      <c r="P30" s="1"/>
    </row>
    <row r="31" spans="1:16" ht="16" customHeight="1">
      <c r="A31" s="1"/>
      <c r="B31" s="1"/>
      <c r="C31" s="114"/>
      <c r="D31" s="114"/>
      <c r="E31" s="114"/>
      <c r="F31" s="114"/>
      <c r="G31" s="114"/>
      <c r="H31" s="114"/>
      <c r="I31" s="114"/>
      <c r="J31" s="80"/>
      <c r="K31" s="80"/>
      <c r="L31" s="80"/>
      <c r="M31" s="80"/>
      <c r="N31" s="1"/>
      <c r="O31" s="1"/>
      <c r="P31" s="1"/>
    </row>
    <row r="32" spans="1:16" ht="16" customHeight="1">
      <c r="A32" s="1"/>
      <c r="B32" s="1"/>
      <c r="C32" s="114"/>
      <c r="D32" s="114"/>
      <c r="E32" s="114"/>
      <c r="F32" s="114"/>
      <c r="G32" s="114"/>
      <c r="H32" s="114"/>
      <c r="I32" s="114"/>
      <c r="J32" s="80"/>
      <c r="K32" s="80"/>
      <c r="L32" s="80"/>
      <c r="M32" s="80"/>
      <c r="N32" s="1"/>
      <c r="O32" s="1"/>
      <c r="P32" s="1"/>
    </row>
    <row r="33" spans="1:16" ht="16" customHeight="1">
      <c r="A33" s="1"/>
      <c r="B33" s="1"/>
      <c r="C33" s="114"/>
      <c r="D33" s="114"/>
      <c r="E33" s="114"/>
      <c r="F33" s="114"/>
      <c r="G33" s="114"/>
      <c r="H33" s="114"/>
      <c r="I33" s="114"/>
      <c r="J33" s="1"/>
      <c r="K33" s="1"/>
      <c r="L33" s="1"/>
      <c r="M33" s="1"/>
      <c r="N33" s="1"/>
      <c r="O33" s="1"/>
      <c r="P33" s="1"/>
    </row>
    <row r="34" spans="1:16" ht="16" customHeight="1">
      <c r="A34" s="1"/>
      <c r="B34" s="1"/>
      <c r="C34" s="114"/>
      <c r="D34" s="114"/>
      <c r="E34" s="114"/>
      <c r="F34" s="114"/>
      <c r="G34" s="114"/>
      <c r="H34" s="114"/>
      <c r="I34" s="114"/>
      <c r="J34" s="1"/>
      <c r="K34" s="1"/>
      <c r="L34" s="1"/>
      <c r="M34" s="1"/>
      <c r="N34" s="1"/>
      <c r="O34" s="1"/>
      <c r="P34" s="1"/>
    </row>
    <row r="35" spans="1:16" ht="16" customHeight="1">
      <c r="A35" s="1"/>
      <c r="B35" s="1"/>
      <c r="C35" s="114"/>
      <c r="D35" s="114"/>
      <c r="E35" s="114"/>
      <c r="F35" s="114"/>
      <c r="G35" s="114"/>
      <c r="H35" s="114"/>
      <c r="I35" s="114"/>
      <c r="J35" s="1"/>
      <c r="K35" s="1"/>
      <c r="L35" s="1"/>
      <c r="M35" s="1"/>
      <c r="N35" s="1"/>
      <c r="O35" s="1"/>
      <c r="P35" s="1"/>
    </row>
    <row r="36" spans="1:16" ht="43" customHeight="1">
      <c r="A36" s="1"/>
      <c r="B36" s="1"/>
      <c r="C36" s="114"/>
      <c r="D36" s="114"/>
      <c r="E36" s="114"/>
      <c r="F36" s="114"/>
      <c r="G36" s="114"/>
      <c r="H36" s="114"/>
      <c r="I36" s="114"/>
      <c r="J36" s="1"/>
      <c r="K36" s="1"/>
      <c r="L36" s="1"/>
      <c r="M36" s="1"/>
      <c r="N36" s="1"/>
      <c r="O36" s="1"/>
      <c r="P36" s="1"/>
    </row>
    <row r="37" spans="1:16" ht="16" customHeight="1">
      <c r="A37" s="1"/>
      <c r="B37" s="1"/>
      <c r="C37" s="114"/>
      <c r="D37" s="114"/>
      <c r="E37" s="114"/>
      <c r="F37" s="114"/>
      <c r="G37" s="114"/>
      <c r="H37" s="114"/>
      <c r="I37" s="114"/>
      <c r="J37" s="1"/>
      <c r="K37" s="1"/>
      <c r="L37" s="1"/>
      <c r="M37" s="1"/>
      <c r="N37" s="1"/>
      <c r="O37" s="1"/>
      <c r="P37" s="1"/>
    </row>
    <row r="38" spans="1:16" ht="16" customHeight="1">
      <c r="A38" s="1"/>
      <c r="B38" s="1"/>
      <c r="C38" s="114"/>
      <c r="D38" s="114"/>
      <c r="E38" s="114"/>
      <c r="F38" s="114"/>
      <c r="G38" s="114"/>
      <c r="H38" s="114"/>
      <c r="I38" s="114"/>
      <c r="J38" s="1"/>
      <c r="K38" s="1"/>
      <c r="L38" s="1"/>
      <c r="M38" s="1"/>
      <c r="N38" s="1"/>
      <c r="O38" s="1"/>
      <c r="P38" s="1"/>
    </row>
    <row r="39" spans="1:16" ht="16" customHeight="1">
      <c r="A39" s="1"/>
      <c r="B39" s="1"/>
      <c r="C39" s="114"/>
      <c r="D39" s="114"/>
      <c r="E39" s="114"/>
      <c r="F39" s="114"/>
      <c r="G39" s="114"/>
      <c r="H39" s="114"/>
      <c r="I39" s="114"/>
      <c r="J39" s="1"/>
      <c r="K39" s="1"/>
      <c r="L39" s="1"/>
      <c r="M39" s="1"/>
      <c r="N39" s="1"/>
      <c r="O39" s="1"/>
      <c r="P39" s="1"/>
    </row>
    <row r="40" spans="1:16" ht="16" customHeight="1">
      <c r="A40" s="1"/>
      <c r="B40" s="1"/>
      <c r="C40" s="114"/>
      <c r="D40" s="114"/>
      <c r="E40" s="114"/>
      <c r="F40" s="114"/>
      <c r="G40" s="114"/>
      <c r="H40" s="114"/>
      <c r="I40" s="114"/>
      <c r="J40" s="1"/>
      <c r="K40" s="1"/>
      <c r="L40" s="1"/>
      <c r="M40" s="1"/>
      <c r="N40" s="1"/>
      <c r="O40" s="1"/>
      <c r="P40" s="1"/>
    </row>
    <row r="41" spans="1:16" ht="16" customHeight="1">
      <c r="A41" s="1"/>
      <c r="B41" s="1"/>
      <c r="C41" s="114"/>
      <c r="D41" s="114"/>
      <c r="E41" s="114"/>
      <c r="F41" s="114"/>
      <c r="G41" s="114"/>
      <c r="H41" s="114"/>
      <c r="I41" s="114"/>
      <c r="J41" s="1"/>
      <c r="K41" s="1"/>
      <c r="L41" s="1"/>
      <c r="M41" s="1"/>
      <c r="N41" s="1"/>
      <c r="O41" s="1"/>
      <c r="P41" s="1"/>
    </row>
    <row r="42" spans="1:1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</row>
    <row r="43" spans="1:1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</row>
    <row r="44" spans="1:1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</row>
  </sheetData>
  <mergeCells count="15">
    <mergeCell ref="K8:M8"/>
    <mergeCell ref="C2:G3"/>
    <mergeCell ref="C4:G4"/>
    <mergeCell ref="C5:G6"/>
    <mergeCell ref="K5:M5"/>
    <mergeCell ref="K6:M6"/>
    <mergeCell ref="K16:L16"/>
    <mergeCell ref="K17:L17"/>
    <mergeCell ref="C24:I41"/>
    <mergeCell ref="K9:L9"/>
    <mergeCell ref="K10:L10"/>
    <mergeCell ref="K11:L11"/>
    <mergeCell ref="K12:L12"/>
    <mergeCell ref="K14:M14"/>
    <mergeCell ref="K15:L15"/>
  </mergeCells>
  <hyperlinks>
    <hyperlink ref="K6" r:id="rId1" display="Открыть сайт" xr:uid="{2026CED7-4C1D-7642-9C78-834AB3DECD60}"/>
    <hyperlink ref="K5" r:id="rId2" display="Группа Facebook" xr:uid="{98C812A6-A98E-C44F-89A1-6B05E4F85B71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ОТДАЧА</vt:lpstr>
      <vt:lpstr>ПФ 1</vt:lpstr>
      <vt:lpstr>ПФ 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Павел Марков</dc:creator>
  <cp:lastModifiedBy>Павел Марков</cp:lastModifiedBy>
  <dcterms:created xsi:type="dcterms:W3CDTF">2021-03-19T18:49:31Z</dcterms:created>
  <dcterms:modified xsi:type="dcterms:W3CDTF">2021-04-24T03:05:37Z</dcterms:modified>
</cp:coreProperties>
</file>